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FINEKOL-PC\Praca\Šéfová evidencia\rok 2025\separ 2025\IV. Q 2025, 2.polrok, celorok 2025\"/>
    </mc:Choice>
  </mc:AlternateContent>
  <xr:revisionPtr revIDLastSave="0" documentId="13_ncr:1_{727BB073-C8D9-4AEE-B329-C16E30289E2E}" xr6:coauthVersionLast="47" xr6:coauthVersionMax="47" xr10:uidLastSave="{00000000-0000-0000-0000-000000000000}"/>
  <bookViews>
    <workbookView xWindow="-120" yWindow="-120" windowWidth="25440" windowHeight="15390" activeTab="3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Sheet1!$A$1:$I$83</definedName>
    <definedName name="_xlnm.Print_Area" localSheetId="1">Sheet2!$A$1:$E$31</definedName>
    <definedName name="_xlnm.Print_Area" localSheetId="3">Sheet4!$A$1:$E$48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6" i="4" l="1"/>
  <c r="C25" i="4" s="1"/>
  <c r="C23" i="4"/>
  <c r="C22" i="4"/>
  <c r="C21" i="4"/>
  <c r="C20" i="4"/>
  <c r="C19" i="4"/>
  <c r="C18" i="4"/>
  <c r="C10" i="4"/>
  <c r="C8" i="4"/>
  <c r="C6" i="4"/>
  <c r="G69" i="1" l="1"/>
  <c r="F69" i="1"/>
  <c r="E69" i="1"/>
  <c r="D69" i="1"/>
  <c r="C69" i="1"/>
  <c r="H54" i="1"/>
  <c r="G54" i="1"/>
  <c r="F54" i="1"/>
  <c r="E54" i="1"/>
  <c r="D54" i="1"/>
  <c r="C54" i="1"/>
  <c r="I37" i="1"/>
  <c r="I38" i="1"/>
  <c r="I20" i="1"/>
  <c r="I54" i="1" l="1"/>
  <c r="I69" i="1"/>
  <c r="C46" i="1"/>
  <c r="D46" i="1" l="1"/>
  <c r="E46" i="1"/>
  <c r="F46" i="1"/>
  <c r="G46" i="1"/>
  <c r="C47" i="1"/>
  <c r="D47" i="1"/>
  <c r="E47" i="1"/>
  <c r="F47" i="1"/>
  <c r="G47" i="1"/>
  <c r="C48" i="1"/>
  <c r="D48" i="1"/>
  <c r="E48" i="1"/>
  <c r="F48" i="1"/>
  <c r="G48" i="1"/>
  <c r="C49" i="1"/>
  <c r="D49" i="1"/>
  <c r="E49" i="1"/>
  <c r="F49" i="1"/>
  <c r="G49" i="1"/>
  <c r="C50" i="1"/>
  <c r="D50" i="1"/>
  <c r="E50" i="1"/>
  <c r="F50" i="1"/>
  <c r="G50" i="1"/>
  <c r="C51" i="1"/>
  <c r="D51" i="1"/>
  <c r="E51" i="1"/>
  <c r="F51" i="1"/>
  <c r="G51" i="1"/>
  <c r="C52" i="1"/>
  <c r="D52" i="1"/>
  <c r="E52" i="1"/>
  <c r="F52" i="1"/>
  <c r="G52" i="1"/>
  <c r="C53" i="1"/>
  <c r="D53" i="1"/>
  <c r="E53" i="1"/>
  <c r="F53" i="1"/>
  <c r="G53" i="1"/>
  <c r="C55" i="1"/>
  <c r="D55" i="1"/>
  <c r="E55" i="1"/>
  <c r="F55" i="1"/>
  <c r="G55" i="1"/>
  <c r="C26" i="2"/>
  <c r="C23" i="2"/>
  <c r="C10" i="2"/>
  <c r="C8" i="2"/>
  <c r="C6" i="2" l="1"/>
  <c r="I36" i="1" l="1"/>
  <c r="I35" i="1"/>
  <c r="I34" i="1"/>
  <c r="I33" i="1"/>
  <c r="I32" i="1"/>
  <c r="I31" i="1"/>
  <c r="I30" i="1"/>
  <c r="I29" i="1"/>
  <c r="C22" i="2" l="1"/>
  <c r="C21" i="2" l="1"/>
  <c r="C19" i="2"/>
  <c r="C18" i="2"/>
  <c r="C25" i="2" l="1"/>
  <c r="H46" i="1" l="1"/>
  <c r="H47" i="1"/>
  <c r="H48" i="1"/>
  <c r="H49" i="1"/>
  <c r="H50" i="1"/>
  <c r="H51" i="1"/>
  <c r="H52" i="1"/>
  <c r="H53" i="1"/>
  <c r="H55" i="1"/>
  <c r="C20" i="2" l="1"/>
  <c r="I12" i="1" l="1"/>
  <c r="C61" i="1" l="1"/>
  <c r="F62" i="1" l="1"/>
  <c r="F63" i="1"/>
  <c r="F64" i="1"/>
  <c r="F65" i="1"/>
  <c r="F66" i="1"/>
  <c r="F67" i="1"/>
  <c r="F68" i="1"/>
  <c r="F70" i="1"/>
  <c r="F61" i="1"/>
  <c r="G62" i="1"/>
  <c r="G63" i="1"/>
  <c r="G64" i="1"/>
  <c r="G65" i="1"/>
  <c r="G66" i="1"/>
  <c r="G67" i="1"/>
  <c r="G68" i="1"/>
  <c r="G70" i="1"/>
  <c r="G61" i="1"/>
  <c r="E62" i="1"/>
  <c r="E63" i="1"/>
  <c r="E64" i="1"/>
  <c r="E65" i="1"/>
  <c r="E66" i="1"/>
  <c r="E67" i="1"/>
  <c r="E68" i="1"/>
  <c r="E70" i="1"/>
  <c r="E61" i="1"/>
  <c r="D62" i="1"/>
  <c r="D63" i="1"/>
  <c r="D64" i="1"/>
  <c r="D65" i="1"/>
  <c r="D66" i="1"/>
  <c r="D67" i="1"/>
  <c r="D68" i="1"/>
  <c r="D70" i="1"/>
  <c r="D61" i="1"/>
  <c r="C62" i="1"/>
  <c r="C63" i="1"/>
  <c r="C64" i="1"/>
  <c r="C65" i="1"/>
  <c r="C66" i="1"/>
  <c r="C67" i="1"/>
  <c r="C68" i="1"/>
  <c r="C70" i="1"/>
  <c r="I52" i="1"/>
  <c r="I55" i="1"/>
  <c r="I53" i="1"/>
  <c r="I50" i="1"/>
  <c r="I49" i="1"/>
  <c r="I48" i="1"/>
  <c r="I13" i="1"/>
  <c r="I14" i="1"/>
  <c r="I15" i="1"/>
  <c r="I16" i="1"/>
  <c r="I17" i="1"/>
  <c r="I18" i="1"/>
  <c r="I19" i="1"/>
  <c r="I21" i="1"/>
  <c r="I67" i="1" l="1"/>
  <c r="I63" i="1"/>
  <c r="I62" i="1"/>
  <c r="I70" i="1"/>
  <c r="I68" i="1"/>
  <c r="I66" i="1"/>
  <c r="I65" i="1"/>
  <c r="I64" i="1"/>
  <c r="I61" i="1"/>
  <c r="I51" i="1"/>
  <c r="I47" i="1"/>
  <c r="I46" i="1"/>
</calcChain>
</file>

<file path=xl/sharedStrings.xml><?xml version="1.0" encoding="utf-8"?>
<sst xmlns="http://schemas.openxmlformats.org/spreadsheetml/2006/main" count="301" uniqueCount="144">
  <si>
    <t>Údaje o množstve vyzbieraných a dotriedených odpadov z obalov a odpadov 
z neobalových výrobkov z komunálneho odpadu</t>
  </si>
  <si>
    <t>Subjekt  vykonávajúci  triedený zber  odpadov  z obalov  a neobalových  výrobkov  podľa § 59
ods. 4 zákona*:</t>
  </si>
  <si>
    <t>Zmluvná organizácia zodpovednosti výrobcov*:</t>
  </si>
  <si>
    <t>Hmotnosť odpadov z obalov a odpadov z neobalových výrobkov z komunálneho odpadu</t>
  </si>
  <si>
    <t/>
  </si>
  <si>
    <t>Názov obce</t>
  </si>
  <si>
    <t>Sklo
(20 01 02)</t>
  </si>
  <si>
    <t>Plasty
(20 01 39)</t>
  </si>
  <si>
    <t>Papier
(20 01 01)</t>
  </si>
  <si>
    <t>Kovy
(20 01 04)</t>
  </si>
  <si>
    <t>Drevo
(20 01 38)</t>
  </si>
  <si>
    <t>Spolu</t>
  </si>
  <si>
    <t>Hmotnosť vyzbieraných odpadov [t]</t>
  </si>
  <si>
    <t>Hmotnosť odpadov z obalov a odpadov z neobalových výrobkov z komunálneho odpadu</t>
  </si>
  <si>
    <t>Hmotnosť dotriedených odpadov [t]</t>
  </si>
  <si>
    <t>Náklady na zber odpadov z obalov a odpadov z neobalových výrobkov z komunálneho odpadu</t>
  </si>
  <si>
    <t>Celkové náklady na zber</t>
  </si>
  <si>
    <t>Náklady na dotriedenie odpadov z obalov a odpadov z neobalových výrobkov z komunálneho odpadu</t>
  </si>
  <si>
    <t>Názov obce</t>
  </si>
  <si>
    <t>IČO 
obce</t>
  </si>
  <si>
    <t>Papier
(20 01 01)</t>
  </si>
  <si>
    <t>Kompozity
na báze 
lepenky
(20 01 03)</t>
  </si>
  <si>
    <t>Kovy
(20 01 04)</t>
  </si>
  <si>
    <t>Drevo
(20 01 38)</t>
  </si>
  <si>
    <t>Spolu</t>
  </si>
  <si>
    <t>Celkové náklady na dotriedenie</t>
  </si>
  <si>
    <t>Poznámka:</t>
  </si>
  <si>
    <t>Vysvetlivky:</t>
  </si>
  <si>
    <t/>
  </si>
  <si>
    <t>Činnosti zahrnuté v rámci zberu a dotriedenia odpadov z obalov a odpadov z neobalových výrobkov</t>
  </si>
  <si>
    <t>ZBER</t>
  </si>
  <si>
    <t>Zber</t>
  </si>
  <si>
    <t>Manipulácia</t>
  </si>
  <si>
    <t>Doprava</t>
  </si>
  <si>
    <t>DOTRIEDENIE</t>
  </si>
  <si>
    <t>Dotriedenie</t>
  </si>
  <si>
    <t>Príprava na ďalšie spracovanie materiálu</t>
  </si>
  <si>
    <t>(napr. lisovanie)</t>
  </si>
  <si>
    <t>Skladovanie</t>
  </si>
  <si>
    <t>Uloženie na skládku (prípustná miera 
znečistenia)</t>
  </si>
  <si>
    <r>
      <rPr>
        <b/>
        <sz val="9"/>
        <rFont val="Times New Roman"/>
      </rPr>
      <t>Predaj odpadov z obalov a odpadov z neobalových výrobkov z komunálneho odpadu</t>
    </r>
    <r>
      <rPr>
        <b/>
        <sz val="9"/>
        <rFont val="Arial"/>
      </rPr>
      <t xml:space="preserve"> – </t>
    </r>
    <r>
      <rPr>
        <b/>
        <sz val="9"/>
        <rFont val="Times New Roman"/>
      </rPr>
      <t>RECYKLÁCIA</t>
    </r>
  </si>
  <si>
    <t>Materiál</t>
  </si>
  <si>
    <r>
      <rPr>
        <sz val="9"/>
        <rFont val="Times New Roman"/>
      </rPr>
      <t>Výnos z predaja odpadu prvému</t>
    </r>
    <r>
      <rPr>
        <sz val="9"/>
        <rFont val="Times New Roman"/>
      </rPr>
      <t xml:space="preserve">
zariadeniu na zhodnocovanie odpadov</t>
    </r>
    <r>
      <rPr>
        <sz val="9"/>
        <rFont val="Times New Roman"/>
      </rPr>
      <t xml:space="preserve">
činnosťou </t>
    </r>
    <r>
      <rPr>
        <sz val="9"/>
        <rFont val="Arial"/>
      </rPr>
      <t xml:space="preserve">– </t>
    </r>
    <r>
      <rPr>
        <sz val="9"/>
        <rFont val="Times New Roman"/>
      </rPr>
      <t>RECYKLÁCIA</t>
    </r>
  </si>
  <si>
    <t/>
  </si>
  <si>
    <r>
      <rPr>
        <sz val="9"/>
        <rFont val="Times New Roman"/>
      </rPr>
      <t>Náklad na odovzdanie odpadu prvému</t>
    </r>
    <r>
      <rPr>
        <sz val="9"/>
        <rFont val="Times New Roman"/>
      </rPr>
      <t xml:space="preserve">
zariadeniu na zhodnocovanie odpadov</t>
    </r>
    <r>
      <rPr>
        <sz val="9"/>
        <rFont val="Times New Roman"/>
      </rPr>
      <t xml:space="preserve">
činnosťou </t>
    </r>
    <r>
      <rPr>
        <sz val="9"/>
        <rFont val="Arial"/>
      </rPr>
      <t xml:space="preserve">– </t>
    </r>
    <r>
      <rPr>
        <sz val="9"/>
        <rFont val="Times New Roman"/>
      </rPr>
      <t>RECYKLÁCIA</t>
    </r>
  </si>
  <si>
    <t/>
  </si>
  <si>
    <t>Hmotnosť [t]</t>
  </si>
  <si>
    <t>Výnos [eur]</t>
  </si>
  <si>
    <t>Hmotnosť [t]</t>
  </si>
  <si>
    <t>Náklad [eur]</t>
  </si>
  <si>
    <t>Sklo (20 01 02)</t>
  </si>
  <si>
    <t>Plasty (20 01 39)</t>
  </si>
  <si>
    <t>- LDPE</t>
  </si>
  <si>
    <t>- HDPE</t>
  </si>
  <si>
    <t>- PET</t>
  </si>
  <si>
    <t>- PS</t>
  </si>
  <si>
    <t>- PP</t>
  </si>
  <si>
    <t>- PE</t>
  </si>
  <si>
    <t>- EPS</t>
  </si>
  <si>
    <t>- ostatné  plasty</t>
  </si>
  <si>
    <t>Papier (20 01 01)</t>
  </si>
  <si>
    <t>- papier</t>
  </si>
  <si>
    <t>- kartón a lepenka</t>
  </si>
  <si>
    <t>Obaly z hliníka (20 01 04)</t>
  </si>
  <si>
    <t>Drevo (20 01 38)</t>
  </si>
  <si>
    <t>Ostatné kompozitné obaly</t>
  </si>
  <si>
    <t>Materiál</t>
  </si>
  <si>
    <t/>
  </si>
  <si>
    <t>Hmotnosť [t]</t>
  </si>
  <si>
    <t>Výnos [eur]</t>
  </si>
  <si>
    <t>Hmotnosť [t]</t>
  </si>
  <si>
    <t>Náklad [eur]</t>
  </si>
  <si>
    <t/>
  </si>
  <si>
    <t>Materiál</t>
  </si>
  <si>
    <r>
      <rPr>
        <sz val="9"/>
        <rFont val="Times New Roman"/>
      </rPr>
      <t>Výnos z predaja odpadu prvému</t>
    </r>
    <r>
      <rPr>
        <sz val="9"/>
        <rFont val="Times New Roman"/>
      </rPr>
      <t xml:space="preserve">
zariadeniu na zhodnocovanie odpadov</t>
    </r>
    <r>
      <rPr>
        <sz val="9"/>
        <rFont val="Times New Roman"/>
      </rPr>
      <t xml:space="preserve">
činnosťou </t>
    </r>
    <r>
      <rPr>
        <sz val="9"/>
        <rFont val="Arial"/>
      </rPr>
      <t xml:space="preserve">– </t>
    </r>
    <r>
      <rPr>
        <sz val="9"/>
        <rFont val="Times New Roman"/>
      </rPr>
      <t>ZHODNOTENIE R2-R11</t>
    </r>
    <r>
      <rPr>
        <sz val="9"/>
        <rFont val="Times New Roman"/>
      </rPr>
      <t xml:space="preserve">
okrem recyklácie</t>
    </r>
  </si>
  <si>
    <t/>
  </si>
  <si>
    <r>
      <rPr>
        <sz val="9"/>
        <rFont val="Times New Roman"/>
      </rPr>
      <t>Náklad na odovzdanie odpadu prvému</t>
    </r>
    <r>
      <rPr>
        <sz val="9"/>
        <rFont val="Times New Roman"/>
      </rPr>
      <t xml:space="preserve">
zariadeniu na zhodnocovanie odpadov</t>
    </r>
    <r>
      <rPr>
        <sz val="9"/>
        <rFont val="Times New Roman"/>
      </rPr>
      <t xml:space="preserve">
činnosťou </t>
    </r>
    <r>
      <rPr>
        <sz val="9"/>
        <rFont val="Arial"/>
      </rPr>
      <t xml:space="preserve">– </t>
    </r>
    <r>
      <rPr>
        <sz val="9"/>
        <rFont val="Times New Roman"/>
      </rPr>
      <t>ZHODNOTENIE R2-R11</t>
    </r>
    <r>
      <rPr>
        <sz val="9"/>
        <rFont val="Times New Roman"/>
      </rPr>
      <t xml:space="preserve">
okrem recyklácie</t>
    </r>
  </si>
  <si>
    <t/>
  </si>
  <si>
    <t>Hmotnosť [t]</t>
  </si>
  <si>
    <t>Výnos [eur]</t>
  </si>
  <si>
    <t>Hmotnosť [t]</t>
  </si>
  <si>
    <t>Náklad [eur]</t>
  </si>
  <si>
    <t>Vysvetlivky:</t>
  </si>
  <si>
    <t/>
  </si>
  <si>
    <t/>
  </si>
  <si>
    <t/>
  </si>
  <si>
    <t/>
  </si>
  <si>
    <t/>
  </si>
  <si>
    <t>ZHODNOTENIE/RECYKLÁCIA</t>
  </si>
  <si>
    <t>Výnosy z predaja materiálu</t>
  </si>
  <si>
    <t/>
  </si>
  <si>
    <t/>
  </si>
  <si>
    <t>LDPE (fólia) – druhy fólií vyrobené z mäkkého polyetylénu (číre, farebné).</t>
  </si>
  <si>
    <t>HDPE (tuhý plast) – odpady z tuhého polyetylénu, najmä bandasky, obaly domácej chémie (saponáty),
destilovaná voda, a podobne.</t>
  </si>
  <si>
    <t>PET – odpady z polyetyléntereftalátu.</t>
  </si>
  <si>
    <t>PS – odpady z polystyrénu (okrem EPS, XPS).</t>
  </si>
  <si>
    <t>PP – odpady vyrobené z polypropylénu (fólie, tuhý plast, vedierka, fľaše, dózy, a pod.).</t>
  </si>
  <si>
    <t>PE (polyetylén) – odpady vyrobené z polyetylénu (okrem LDPE a HDPE).</t>
  </si>
  <si>
    <t>EPS – odpady vyrobené z expandovaného polystyrénu (EPS).</t>
  </si>
  <si>
    <t>Ostatné plasty – plastové odpady okrem vyššie uvedených skupín a odpady vyrobené z komplexných plastov</t>
  </si>
  <si>
    <t>(výrobky vyrobené z viacerých typov vzájomne neoddeliteľných plastov).</t>
  </si>
  <si>
    <t>Ostatné kompozitné obaly – kompozitné obaly s prevahou materiálu iného ako lepenka.</t>
  </si>
  <si>
    <t>Drevo – drevené obaly, okrem drevených paliet.</t>
  </si>
  <si>
    <t>Bunky označené šedou farbou sa nevypĺňajú.</t>
  </si>
  <si>
    <t>Kompozity na báze lepenky (20 01 03)</t>
  </si>
  <si>
    <t xml:space="preserve">
Obaly zo železných kovov (20 01 04)</t>
  </si>
  <si>
    <t>Výnos z predaja odpadu prvému zariadeniu na zhodnocovanie odpadov činnosťou - ENERGETICKÉ ZHODNOTENIE (R1)</t>
  </si>
  <si>
    <t>Náklad na odovzdanie zodpadu prvému zariadeniu na zhodnocovanie odpadov činnosťou - ENERGETICKÉ ZHODNOTENIE (R1)</t>
  </si>
  <si>
    <t>Náklady na zhodnotenie/recykláciu (napr. náklady na energetické zhodnotenie, náklady na recykláciu kompozitov na báze lepenky)</t>
  </si>
  <si>
    <t>Ďalšie náklady súvisiace s predajom/zhodnotením/recykláciou
materiálu (napr. nakládka/vykládka, doprava)</t>
  </si>
  <si>
    <t>Sklo                  (20 01 02)</t>
  </si>
  <si>
    <t>Predaj odpadov z obalov a odpadov z neobalových výrobkov z komunálneho odpadu – ENERGETICKÉ ZHODNOTENIE (R1)</t>
  </si>
  <si>
    <t>Predaj odpadov z obalov a odpadov z neobalových výrobkov z komunálneho odpadu – ZHODNOTENIE R2 - R11 okrem recyklácie</t>
  </si>
  <si>
    <t>* Údaje  vyplní  subjekt  vykonávajúci  triedený zber, ak údaje  zasiela  subjekt  vykonávajúci  triedený zber ministerstvu.</t>
  </si>
  <si>
    <t>Činnosti zahrnuté v rámci zabezpečenia zhodnotenia/recyklácie odpadov z obalov a odpadov z neobalových výrobkov</t>
  </si>
  <si>
    <t>Žakovce</t>
  </si>
  <si>
    <t>Toporec</t>
  </si>
  <si>
    <t>Ihľany</t>
  </si>
  <si>
    <t>Jurské</t>
  </si>
  <si>
    <t>Bušovce</t>
  </si>
  <si>
    <t>Holumnica</t>
  </si>
  <si>
    <t>Krížová Ves</t>
  </si>
  <si>
    <t>Výborná</t>
  </si>
  <si>
    <t>Vlkovce</t>
  </si>
  <si>
    <t>00326771</t>
  </si>
  <si>
    <t>00326631</t>
  </si>
  <si>
    <t>00326241</t>
  </si>
  <si>
    <t>00326275</t>
  </si>
  <si>
    <t>00326127</t>
  </si>
  <si>
    <t>00326305</t>
  </si>
  <si>
    <t>00326739</t>
  </si>
  <si>
    <t>00326712</t>
  </si>
  <si>
    <t>00326186</t>
  </si>
  <si>
    <t>Sklo              (20 01 02)</t>
  </si>
  <si>
    <t>Plasty          (20 01 39)</t>
  </si>
  <si>
    <t>odovzdané sklo</t>
  </si>
  <si>
    <t>neodovzdané sklo</t>
  </si>
  <si>
    <t>odovzdané obaly</t>
  </si>
  <si>
    <t>neodovzdané obaly</t>
  </si>
  <si>
    <t>neodovzdané plasty</t>
  </si>
  <si>
    <t>Mlynčeky</t>
  </si>
  <si>
    <t>00326411</t>
  </si>
  <si>
    <t>0326411</t>
  </si>
  <si>
    <t>2. polrok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</si>
</sst>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8" x14ac:knownFonts="1">
    <font>
      <sz val="11"/>
      <name val="Calibri"/>
      <family val="2"/>
    </font>
    <font>
      <b/>
      <sz val="11"/>
      <name val="Times New Roman"/>
      <family val="2"/>
    </font>
    <font>
      <sz val="11"/>
      <name val="Times New Roman"/>
      <family val="2"/>
    </font>
    <font>
      <b/>
      <sz val="9"/>
      <name val="Times New Roman"/>
      <family val="2"/>
    </font>
    <font>
      <sz val="9"/>
      <name val="Times New Roman"/>
      <family val="2"/>
    </font>
    <font>
      <b/>
      <sz val="9"/>
      <name val="Times New Roman"/>
    </font>
    <font>
      <b/>
      <sz val="9"/>
      <name val="Arial"/>
    </font>
    <font>
      <sz val="9"/>
      <name val="Times New Roman"/>
    </font>
    <font>
      <sz val="9"/>
      <name val="Arial"/>
    </font>
    <font>
      <sz val="11"/>
      <name val="Calibri"/>
      <family val="2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Calibri"/>
      <family val="2"/>
      <charset val="238"/>
    </font>
    <font>
      <sz val="9"/>
      <name val="Times New Roman"/>
      <family val="1"/>
      <charset val="238"/>
    </font>
    <font>
      <sz val="9"/>
      <name val="Times New Roman"/>
      <family val="2"/>
      <charset val="238"/>
    </font>
    <font>
      <sz val="11"/>
      <name val="Times New Roman"/>
      <family val="2"/>
      <charset val="238"/>
    </font>
    <font>
      <b/>
      <sz val="9"/>
      <name val="Times New Roman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3" fillId="0" borderId="0" xfId="0" applyFont="1"/>
    <xf numFmtId="0" fontId="4" fillId="0" borderId="7" xfId="0" applyFont="1" applyBorder="1" applyAlignment="1">
      <alignment horizontal="center"/>
    </xf>
    <xf numFmtId="0" fontId="4" fillId="0" borderId="7" xfId="0" applyFont="1" applyBorder="1"/>
    <xf numFmtId="0" fontId="0" fillId="0" borderId="10" xfId="0" applyBorder="1"/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7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164" fontId="11" fillId="0" borderId="3" xfId="0" applyNumberFormat="1" applyFont="1" applyBorder="1" applyAlignment="1">
      <alignment horizontal="center"/>
    </xf>
    <xf numFmtId="164" fontId="11" fillId="0" borderId="1" xfId="0" applyNumberFormat="1" applyFont="1" applyBorder="1" applyAlignment="1">
      <alignment horizontal="center"/>
    </xf>
    <xf numFmtId="164" fontId="11" fillId="0" borderId="7" xfId="0" applyNumberFormat="1" applyFont="1" applyBorder="1" applyAlignment="1">
      <alignment horizontal="center"/>
    </xf>
    <xf numFmtId="2" fontId="10" fillId="0" borderId="7" xfId="0" applyNumberFormat="1" applyFont="1" applyBorder="1" applyAlignment="1">
      <alignment horizontal="center"/>
    </xf>
    <xf numFmtId="2" fontId="10" fillId="0" borderId="1" xfId="0" applyNumberFormat="1" applyFont="1" applyBorder="1" applyAlignment="1">
      <alignment horizontal="center"/>
    </xf>
    <xf numFmtId="0" fontId="4" fillId="0" borderId="0" xfId="0" applyFont="1" applyFill="1" applyBorder="1"/>
    <xf numFmtId="164" fontId="0" fillId="0" borderId="0" xfId="0" applyNumberFormat="1"/>
    <xf numFmtId="2" fontId="11" fillId="0" borderId="1" xfId="0" applyNumberFormat="1" applyFont="1" applyBorder="1" applyAlignment="1">
      <alignment horizontal="center"/>
    </xf>
    <xf numFmtId="2" fontId="11" fillId="0" borderId="7" xfId="0" applyNumberFormat="1" applyFont="1" applyBorder="1" applyAlignment="1">
      <alignment horizontal="center"/>
    </xf>
    <xf numFmtId="0" fontId="12" fillId="0" borderId="3" xfId="0" applyFont="1" applyBorder="1" applyAlignment="1">
      <alignment horizontal="left"/>
    </xf>
    <xf numFmtId="0" fontId="12" fillId="0" borderId="7" xfId="0" applyFont="1" applyBorder="1"/>
    <xf numFmtId="0" fontId="12" fillId="0" borderId="1" xfId="0" applyFont="1" applyBorder="1"/>
    <xf numFmtId="0" fontId="12" fillId="0" borderId="7" xfId="0" applyFont="1" applyBorder="1" applyAlignment="1">
      <alignment wrapText="1"/>
    </xf>
    <xf numFmtId="0" fontId="0" fillId="0" borderId="0" xfId="0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164" fontId="11" fillId="0" borderId="2" xfId="0" applyNumberFormat="1" applyFont="1" applyBorder="1" applyAlignment="1">
      <alignment horizontal="center"/>
    </xf>
    <xf numFmtId="2" fontId="11" fillId="0" borderId="2" xfId="0" applyNumberFormat="1" applyFont="1" applyBorder="1" applyAlignment="1">
      <alignment horizontal="center"/>
    </xf>
    <xf numFmtId="164" fontId="10" fillId="0" borderId="2" xfId="0" applyNumberFormat="1" applyFont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0" fontId="0" fillId="0" borderId="0" xfId="0"/>
    <xf numFmtId="0" fontId="4" fillId="0" borderId="8" xfId="0" applyFont="1" applyBorder="1" applyAlignment="1">
      <alignment horizontal="center" wrapText="1"/>
    </xf>
    <xf numFmtId="0" fontId="0" fillId="0" borderId="9" xfId="0" applyBorder="1"/>
    <xf numFmtId="0" fontId="0" fillId="0" borderId="0" xfId="0"/>
    <xf numFmtId="0" fontId="0" fillId="0" borderId="0" xfId="0"/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5" fillId="0" borderId="7" xfId="0" applyFont="1" applyBorder="1" applyAlignment="1">
      <alignment horizontal="center" vertical="center"/>
    </xf>
    <xf numFmtId="49" fontId="15" fillId="0" borderId="7" xfId="0" applyNumberFormat="1" applyFont="1" applyBorder="1" applyAlignment="1">
      <alignment horizontal="center" vertical="center"/>
    </xf>
    <xf numFmtId="165" fontId="15" fillId="0" borderId="7" xfId="0" applyNumberFormat="1" applyFont="1" applyBorder="1" applyAlignment="1">
      <alignment horizontal="center" vertical="center"/>
    </xf>
    <xf numFmtId="165" fontId="15" fillId="0" borderId="7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2" fontId="2" fillId="0" borderId="0" xfId="0" applyNumberFormat="1" applyFont="1" applyFill="1" applyAlignment="1">
      <alignment horizontal="center" vertical="center"/>
    </xf>
    <xf numFmtId="2" fontId="10" fillId="0" borderId="0" xfId="0" applyNumberFormat="1" applyFont="1" applyFill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8" xfId="0" applyFont="1" applyBorder="1" applyAlignment="1">
      <alignment horizontal="center" wrapText="1"/>
    </xf>
    <xf numFmtId="0" fontId="0" fillId="0" borderId="9" xfId="0" applyBorder="1"/>
    <xf numFmtId="0" fontId="3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 wrapText="1"/>
    </xf>
    <xf numFmtId="0" fontId="0" fillId="0" borderId="7" xfId="0" applyBorder="1" applyAlignment="1">
      <alignment wrapText="1"/>
    </xf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left"/>
    </xf>
    <xf numFmtId="0" fontId="4" fillId="0" borderId="7" xfId="0" applyFont="1" applyBorder="1" applyAlignment="1">
      <alignment horizontal="left" wrapText="1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/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13" fillId="0" borderId="0" xfId="0" applyFont="1" applyAlignment="1">
      <alignment vertical="center"/>
    </xf>
    <xf numFmtId="0" fontId="16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right" vertical="center"/>
    </xf>
    <xf numFmtId="165" fontId="16" fillId="2" borderId="0" xfId="0" applyNumberFormat="1" applyFont="1" applyFill="1" applyAlignment="1">
      <alignment horizontal="center" vertical="center"/>
    </xf>
    <xf numFmtId="165" fontId="16" fillId="2" borderId="0" xfId="0" applyNumberFormat="1" applyFont="1" applyFill="1" applyAlignment="1">
      <alignment vertical="center"/>
    </xf>
    <xf numFmtId="2" fontId="4" fillId="3" borderId="7" xfId="0" applyNumberFormat="1" applyFont="1" applyFill="1" applyBorder="1" applyAlignment="1">
      <alignment horizontal="center" vertical="center"/>
    </xf>
    <xf numFmtId="2" fontId="11" fillId="3" borderId="3" xfId="0" applyNumberFormat="1" applyFont="1" applyFill="1" applyBorder="1" applyAlignment="1">
      <alignment horizontal="center"/>
    </xf>
    <xf numFmtId="2" fontId="10" fillId="3" borderId="7" xfId="0" applyNumberFormat="1" applyFont="1" applyFill="1" applyBorder="1" applyAlignment="1">
      <alignment horizontal="center"/>
    </xf>
    <xf numFmtId="2" fontId="10" fillId="3" borderId="2" xfId="0" applyNumberFormat="1" applyFont="1" applyFill="1" applyBorder="1" applyAlignment="1">
      <alignment horizontal="center"/>
    </xf>
    <xf numFmtId="2" fontId="11" fillId="3" borderId="1" xfId="0" applyNumberFormat="1" applyFont="1" applyFill="1" applyBorder="1" applyAlignment="1">
      <alignment horizontal="center"/>
    </xf>
    <xf numFmtId="2" fontId="11" fillId="3" borderId="7" xfId="0" applyNumberFormat="1" applyFont="1" applyFill="1" applyBorder="1" applyAlignment="1">
      <alignment horizontal="center"/>
    </xf>
    <xf numFmtId="2" fontId="10" fillId="3" borderId="1" xfId="0" applyNumberFormat="1" applyFont="1" applyFill="1" applyBorder="1" applyAlignment="1">
      <alignment horizontal="center"/>
    </xf>
    <xf numFmtId="2" fontId="13" fillId="2" borderId="0" xfId="0" applyNumberFormat="1" applyFont="1" applyFill="1"/>
    <xf numFmtId="0" fontId="0" fillId="2" borderId="0" xfId="0" applyFill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3"/>
  <sheetViews>
    <sheetView view="pageBreakPreview" topLeftCell="A58" zoomScaleNormal="100" zoomScaleSheetLayoutView="100" workbookViewId="0">
      <selection activeCell="H74" sqref="H74"/>
    </sheetView>
  </sheetViews>
  <sheetFormatPr defaultColWidth="8.7109375" defaultRowHeight="15" x14ac:dyDescent="0.25"/>
  <cols>
    <col min="1" max="1" width="14" style="13"/>
    <col min="2" max="2" width="10" style="13"/>
    <col min="3" max="3" width="11.85546875" style="13" customWidth="1"/>
    <col min="4" max="4" width="10" style="13" customWidth="1"/>
    <col min="5" max="7" width="12" style="13"/>
    <col min="8" max="8" width="11" style="13"/>
    <col min="9" max="9" width="11.28515625" style="13" bestFit="1" customWidth="1"/>
    <col min="10" max="16384" width="8.7109375" style="13"/>
  </cols>
  <sheetData>
    <row r="1" spans="1:9" s="37" customFormat="1" x14ac:dyDescent="0.25">
      <c r="A1" s="116" t="s">
        <v>143</v>
      </c>
    </row>
    <row r="2" spans="1:9" ht="32.1" customHeight="1" x14ac:dyDescent="0.25">
      <c r="A2" s="89" t="s">
        <v>0</v>
      </c>
      <c r="B2" s="89"/>
      <c r="C2" s="89"/>
      <c r="D2" s="89"/>
      <c r="E2" s="89"/>
      <c r="F2" s="89"/>
      <c r="G2" s="89"/>
      <c r="H2" s="89"/>
      <c r="I2" s="89"/>
    </row>
    <row r="3" spans="1:9" ht="32.1" customHeight="1" x14ac:dyDescent="0.25">
      <c r="A3" s="90" t="s">
        <v>1</v>
      </c>
      <c r="B3" s="90"/>
      <c r="C3" s="90"/>
      <c r="D3" s="90"/>
      <c r="E3" s="90"/>
      <c r="F3" s="90"/>
      <c r="G3" s="90"/>
      <c r="H3" s="90"/>
      <c r="I3" s="90"/>
    </row>
    <row r="4" spans="1:9" ht="15.95" customHeight="1" x14ac:dyDescent="0.25">
      <c r="A4" s="93" t="s">
        <v>2</v>
      </c>
      <c r="B4" s="94"/>
      <c r="C4" s="94"/>
      <c r="D4" s="94"/>
      <c r="E4" s="94"/>
      <c r="F4" s="94"/>
      <c r="G4" s="94"/>
      <c r="H4" s="94"/>
    </row>
    <row r="5" spans="1:9" ht="15.95" customHeight="1" x14ac:dyDescent="0.25">
      <c r="A5" s="14"/>
    </row>
    <row r="6" spans="1:9" ht="15.95" customHeight="1" x14ac:dyDescent="0.25">
      <c r="A6" s="75" t="s">
        <v>3</v>
      </c>
      <c r="B6" s="75"/>
      <c r="C6" s="75"/>
      <c r="D6" s="75"/>
      <c r="E6" s="75"/>
      <c r="F6" s="75"/>
      <c r="G6" s="75"/>
      <c r="H6" s="75"/>
      <c r="I6" s="75"/>
    </row>
    <row r="7" spans="1:9" ht="14.1" customHeight="1" x14ac:dyDescent="0.25"/>
    <row r="8" spans="1:9" ht="14.1" customHeight="1" x14ac:dyDescent="0.25">
      <c r="A8" s="92" t="s">
        <v>5</v>
      </c>
      <c r="B8" s="92" t="s">
        <v>19</v>
      </c>
      <c r="C8" s="91" t="s">
        <v>6</v>
      </c>
      <c r="D8" s="91" t="s">
        <v>7</v>
      </c>
      <c r="E8" s="91" t="s">
        <v>8</v>
      </c>
      <c r="F8" s="91" t="s">
        <v>21</v>
      </c>
      <c r="G8" s="91" t="s">
        <v>9</v>
      </c>
      <c r="H8" s="91" t="s">
        <v>10</v>
      </c>
      <c r="I8" s="91" t="s">
        <v>11</v>
      </c>
    </row>
    <row r="9" spans="1:9" ht="29.1" customHeight="1" x14ac:dyDescent="0.25">
      <c r="A9" s="92"/>
      <c r="B9" s="92"/>
      <c r="C9" s="91"/>
      <c r="D9" s="91"/>
      <c r="E9" s="91"/>
      <c r="F9" s="91"/>
      <c r="G9" s="91"/>
      <c r="H9" s="91"/>
      <c r="I9" s="91"/>
    </row>
    <row r="10" spans="1:9" ht="14.1" customHeight="1" x14ac:dyDescent="0.25">
      <c r="A10" s="92"/>
      <c r="B10" s="92"/>
      <c r="C10" s="91"/>
      <c r="D10" s="91"/>
      <c r="E10" s="91"/>
      <c r="F10" s="91"/>
      <c r="G10" s="91"/>
      <c r="H10" s="91"/>
      <c r="I10" s="91"/>
    </row>
    <row r="11" spans="1:9" ht="14.1" customHeight="1" x14ac:dyDescent="0.25">
      <c r="A11" s="92"/>
      <c r="B11" s="92"/>
      <c r="C11" s="72" t="s">
        <v>12</v>
      </c>
      <c r="D11" s="73"/>
      <c r="E11" s="73"/>
      <c r="F11" s="73"/>
      <c r="G11" s="73"/>
      <c r="H11" s="73"/>
      <c r="I11" s="74"/>
    </row>
    <row r="12" spans="1:9" s="18" customFormat="1" ht="14.1" customHeight="1" x14ac:dyDescent="0.25">
      <c r="A12" s="54" t="s">
        <v>115</v>
      </c>
      <c r="B12" s="55" t="s">
        <v>124</v>
      </c>
      <c r="C12" s="56">
        <v>2.9590000000000001</v>
      </c>
      <c r="D12" s="57">
        <v>7.9580000000000002</v>
      </c>
      <c r="E12" s="57">
        <v>4.2510000000000003</v>
      </c>
      <c r="F12" s="57">
        <v>0.29449999999999998</v>
      </c>
      <c r="G12" s="57">
        <v>0.31</v>
      </c>
      <c r="H12" s="56">
        <v>0</v>
      </c>
      <c r="I12" s="56">
        <f>C12+D12+E12+H12+F12+G12</f>
        <v>15.772499999999999</v>
      </c>
    </row>
    <row r="13" spans="1:9" s="18" customFormat="1" ht="14.1" customHeight="1" x14ac:dyDescent="0.25">
      <c r="A13" s="54" t="s">
        <v>116</v>
      </c>
      <c r="B13" s="55" t="s">
        <v>125</v>
      </c>
      <c r="C13" s="56">
        <v>0.81</v>
      </c>
      <c r="D13" s="57">
        <v>3.335</v>
      </c>
      <c r="E13" s="57">
        <v>1.389</v>
      </c>
      <c r="F13" s="57">
        <v>0.1452</v>
      </c>
      <c r="G13" s="57">
        <v>0.111</v>
      </c>
      <c r="H13" s="56">
        <v>0</v>
      </c>
      <c r="I13" s="56">
        <f t="shared" ref="I13:I21" si="0">C13+D13+E13+H13+F13+G13</f>
        <v>5.7901999999999996</v>
      </c>
    </row>
    <row r="14" spans="1:9" s="18" customFormat="1" ht="14.1" customHeight="1" x14ac:dyDescent="0.25">
      <c r="A14" s="54" t="s">
        <v>117</v>
      </c>
      <c r="B14" s="55" t="s">
        <v>126</v>
      </c>
      <c r="C14" s="56">
        <v>5.6760000000000002</v>
      </c>
      <c r="D14" s="56">
        <v>2.427</v>
      </c>
      <c r="E14" s="56">
        <v>3.706</v>
      </c>
      <c r="F14" s="56">
        <v>0.13400000000000001</v>
      </c>
      <c r="G14" s="56">
        <v>8.7999999999999995E-2</v>
      </c>
      <c r="H14" s="56">
        <v>0</v>
      </c>
      <c r="I14" s="56">
        <f t="shared" si="0"/>
        <v>12.030999999999999</v>
      </c>
    </row>
    <row r="15" spans="1:9" s="18" customFormat="1" ht="14.1" customHeight="1" x14ac:dyDescent="0.25">
      <c r="A15" s="54" t="s">
        <v>118</v>
      </c>
      <c r="B15" s="55" t="s">
        <v>127</v>
      </c>
      <c r="C15" s="56">
        <v>0.17499999999999999</v>
      </c>
      <c r="D15" s="56">
        <v>0.73799999999999999</v>
      </c>
      <c r="E15" s="56">
        <v>0.83299999999999996</v>
      </c>
      <c r="F15" s="56">
        <v>7.8E-2</v>
      </c>
      <c r="G15" s="56">
        <v>2.4E-2</v>
      </c>
      <c r="H15" s="56">
        <v>0</v>
      </c>
      <c r="I15" s="56">
        <f t="shared" si="0"/>
        <v>1.8480000000000001</v>
      </c>
    </row>
    <row r="16" spans="1:9" s="18" customFormat="1" ht="14.1" customHeight="1" x14ac:dyDescent="0.25">
      <c r="A16" s="54" t="s">
        <v>119</v>
      </c>
      <c r="B16" s="55" t="s">
        <v>128</v>
      </c>
      <c r="C16" s="56">
        <v>0.53600000000000003</v>
      </c>
      <c r="D16" s="56">
        <v>2.2839999999999998</v>
      </c>
      <c r="E16" s="56">
        <v>1.1519999999999999</v>
      </c>
      <c r="F16" s="56">
        <v>0.13100000000000001</v>
      </c>
      <c r="G16" s="56">
        <v>0.13600000000000001</v>
      </c>
      <c r="H16" s="56">
        <v>0</v>
      </c>
      <c r="I16" s="56">
        <f t="shared" si="0"/>
        <v>4.2389999999999999</v>
      </c>
    </row>
    <row r="17" spans="1:14" s="18" customFormat="1" ht="14.1" customHeight="1" x14ac:dyDescent="0.25">
      <c r="A17" s="54" t="s">
        <v>120</v>
      </c>
      <c r="B17" s="55" t="s">
        <v>132</v>
      </c>
      <c r="C17" s="56">
        <v>0.504</v>
      </c>
      <c r="D17" s="56">
        <v>2.25</v>
      </c>
      <c r="E17" s="56">
        <v>1.5760000000000001</v>
      </c>
      <c r="F17" s="56">
        <v>0.11799999999999999</v>
      </c>
      <c r="G17" s="56">
        <v>8.1000000000000003E-2</v>
      </c>
      <c r="H17" s="56">
        <v>0</v>
      </c>
      <c r="I17" s="56">
        <f t="shared" si="0"/>
        <v>4.5290000000000008</v>
      </c>
    </row>
    <row r="18" spans="1:14" s="18" customFormat="1" ht="14.1" customHeight="1" x14ac:dyDescent="0.25">
      <c r="A18" s="54" t="s">
        <v>121</v>
      </c>
      <c r="B18" s="55" t="s">
        <v>129</v>
      </c>
      <c r="C18" s="56">
        <v>0.4</v>
      </c>
      <c r="D18" s="56">
        <v>2.617</v>
      </c>
      <c r="E18" s="56">
        <v>1.1879999999999999</v>
      </c>
      <c r="F18" s="56">
        <v>0.13800000000000001</v>
      </c>
      <c r="G18" s="56">
        <v>9.5000000000000001E-2</v>
      </c>
      <c r="H18" s="56">
        <v>0</v>
      </c>
      <c r="I18" s="56">
        <f t="shared" si="0"/>
        <v>4.4379999999999997</v>
      </c>
    </row>
    <row r="19" spans="1:14" s="18" customFormat="1" ht="14.1" customHeight="1" x14ac:dyDescent="0.25">
      <c r="A19" s="54" t="s">
        <v>122</v>
      </c>
      <c r="B19" s="55" t="s">
        <v>130</v>
      </c>
      <c r="C19" s="56">
        <v>3.0590000000000002</v>
      </c>
      <c r="D19" s="56">
        <v>1.9219999999999999</v>
      </c>
      <c r="E19" s="56">
        <v>1.145</v>
      </c>
      <c r="F19" s="56">
        <v>0.108</v>
      </c>
      <c r="G19" s="56">
        <v>7.5999999999999998E-2</v>
      </c>
      <c r="H19" s="56">
        <v>0</v>
      </c>
      <c r="I19" s="56">
        <f t="shared" si="0"/>
        <v>6.3099999999999987</v>
      </c>
    </row>
    <row r="20" spans="1:14" s="53" customFormat="1" ht="14.1" customHeight="1" x14ac:dyDescent="0.25">
      <c r="A20" s="54" t="s">
        <v>123</v>
      </c>
      <c r="B20" s="55" t="s">
        <v>131</v>
      </c>
      <c r="C20" s="56">
        <v>0.72</v>
      </c>
      <c r="D20" s="56">
        <v>2.887</v>
      </c>
      <c r="E20" s="56">
        <v>1.1990000000000001</v>
      </c>
      <c r="F20" s="56">
        <v>0.13500000000000001</v>
      </c>
      <c r="G20" s="56">
        <v>9.8000000000000004E-2</v>
      </c>
      <c r="H20" s="56">
        <v>0</v>
      </c>
      <c r="I20" s="56">
        <f t="shared" ref="I20" si="1">C20+D20+E20+H20+F20+G20</f>
        <v>5.0389999999999997</v>
      </c>
    </row>
    <row r="21" spans="1:14" s="18" customFormat="1" ht="14.1" customHeight="1" x14ac:dyDescent="0.25">
      <c r="A21" s="54" t="s">
        <v>140</v>
      </c>
      <c r="B21" s="55" t="s">
        <v>141</v>
      </c>
      <c r="C21" s="56">
        <v>0</v>
      </c>
      <c r="D21" s="56">
        <v>0</v>
      </c>
      <c r="E21" s="56">
        <v>2.2999999999999998</v>
      </c>
      <c r="F21" s="56">
        <v>0</v>
      </c>
      <c r="G21" s="56">
        <v>0</v>
      </c>
      <c r="H21" s="56">
        <v>0</v>
      </c>
      <c r="I21" s="56">
        <f t="shared" si="0"/>
        <v>2.2999999999999998</v>
      </c>
    </row>
    <row r="22" spans="1:14" ht="15.95" customHeight="1" x14ac:dyDescent="0.25">
      <c r="A22" s="117"/>
      <c r="B22" s="118"/>
      <c r="C22" s="119"/>
      <c r="D22" s="119"/>
      <c r="E22" s="119"/>
      <c r="F22" s="119"/>
      <c r="G22" s="119"/>
      <c r="H22" s="120"/>
      <c r="I22" s="119"/>
      <c r="N22" s="16"/>
    </row>
    <row r="23" spans="1:14" ht="15.95" customHeight="1" x14ac:dyDescent="0.25">
      <c r="A23" s="68" t="s">
        <v>13</v>
      </c>
      <c r="B23" s="68"/>
      <c r="C23" s="68"/>
      <c r="D23" s="68"/>
      <c r="E23" s="68"/>
      <c r="F23" s="68"/>
      <c r="G23" s="68"/>
      <c r="H23" s="68"/>
      <c r="I23" s="68"/>
    </row>
    <row r="24" spans="1:14" ht="14.1" customHeight="1" x14ac:dyDescent="0.25">
      <c r="A24" s="58"/>
      <c r="B24" s="58"/>
      <c r="C24" s="58"/>
      <c r="D24" s="58"/>
      <c r="E24" s="58"/>
      <c r="F24" s="58"/>
      <c r="G24" s="58"/>
      <c r="H24" s="58"/>
      <c r="I24" s="58"/>
    </row>
    <row r="25" spans="1:14" ht="14.1" customHeight="1" x14ac:dyDescent="0.25">
      <c r="A25" s="76" t="s">
        <v>5</v>
      </c>
      <c r="B25" s="79" t="s">
        <v>19</v>
      </c>
      <c r="C25" s="82" t="s">
        <v>110</v>
      </c>
      <c r="D25" s="79" t="s">
        <v>7</v>
      </c>
      <c r="E25" s="79" t="s">
        <v>8</v>
      </c>
      <c r="F25" s="79" t="s">
        <v>21</v>
      </c>
      <c r="G25" s="79" t="s">
        <v>9</v>
      </c>
      <c r="H25" s="79" t="s">
        <v>10</v>
      </c>
      <c r="I25" s="76" t="s">
        <v>11</v>
      </c>
    </row>
    <row r="26" spans="1:14" ht="29.1" customHeight="1" x14ac:dyDescent="0.25">
      <c r="A26" s="77"/>
      <c r="B26" s="80"/>
      <c r="C26" s="82"/>
      <c r="D26" s="80"/>
      <c r="E26" s="80"/>
      <c r="F26" s="80"/>
      <c r="G26" s="80"/>
      <c r="H26" s="80"/>
      <c r="I26" s="77"/>
    </row>
    <row r="27" spans="1:14" ht="14.1" customHeight="1" x14ac:dyDescent="0.25">
      <c r="A27" s="77"/>
      <c r="B27" s="80"/>
      <c r="C27" s="82"/>
      <c r="D27" s="81"/>
      <c r="E27" s="81"/>
      <c r="F27" s="81"/>
      <c r="G27" s="81"/>
      <c r="H27" s="81"/>
      <c r="I27" s="78"/>
    </row>
    <row r="28" spans="1:14" ht="14.1" customHeight="1" x14ac:dyDescent="0.25">
      <c r="A28" s="78"/>
      <c r="B28" s="81"/>
      <c r="C28" s="69" t="s">
        <v>14</v>
      </c>
      <c r="D28" s="70"/>
      <c r="E28" s="70"/>
      <c r="F28" s="70"/>
      <c r="G28" s="70"/>
      <c r="H28" s="70"/>
      <c r="I28" s="71"/>
    </row>
    <row r="29" spans="1:14" s="18" customFormat="1" ht="14.1" customHeight="1" x14ac:dyDescent="0.25">
      <c r="A29" s="54" t="s">
        <v>115</v>
      </c>
      <c r="B29" s="55" t="s">
        <v>124</v>
      </c>
      <c r="C29" s="56">
        <v>2.9590000000000001</v>
      </c>
      <c r="D29" s="57">
        <v>7.9580000000000002</v>
      </c>
      <c r="E29" s="57">
        <v>4.2510000000000003</v>
      </c>
      <c r="F29" s="57">
        <v>0.29449999999999998</v>
      </c>
      <c r="G29" s="57">
        <v>0.31</v>
      </c>
      <c r="H29" s="56">
        <v>0</v>
      </c>
      <c r="I29" s="56">
        <f>C29+D29+E29+H29+F29+G29</f>
        <v>15.772499999999999</v>
      </c>
    </row>
    <row r="30" spans="1:14" s="18" customFormat="1" ht="14.1" customHeight="1" x14ac:dyDescent="0.25">
      <c r="A30" s="54" t="s">
        <v>116</v>
      </c>
      <c r="B30" s="55" t="s">
        <v>125</v>
      </c>
      <c r="C30" s="56">
        <v>0.81</v>
      </c>
      <c r="D30" s="57">
        <v>3.335</v>
      </c>
      <c r="E30" s="57">
        <v>1.389</v>
      </c>
      <c r="F30" s="57">
        <v>0.1452</v>
      </c>
      <c r="G30" s="57">
        <v>0.111</v>
      </c>
      <c r="H30" s="56">
        <v>0</v>
      </c>
      <c r="I30" s="56">
        <f t="shared" ref="I30:I37" si="2">C30+D30+E30+H30+F30+G30</f>
        <v>5.7901999999999996</v>
      </c>
    </row>
    <row r="31" spans="1:14" s="18" customFormat="1" ht="14.1" customHeight="1" x14ac:dyDescent="0.25">
      <c r="A31" s="54" t="s">
        <v>117</v>
      </c>
      <c r="B31" s="55" t="s">
        <v>126</v>
      </c>
      <c r="C31" s="56">
        <v>5.6760000000000002</v>
      </c>
      <c r="D31" s="56">
        <v>2.427</v>
      </c>
      <c r="E31" s="56">
        <v>3.706</v>
      </c>
      <c r="F31" s="56">
        <v>0.13400000000000001</v>
      </c>
      <c r="G31" s="56">
        <v>8.7999999999999995E-2</v>
      </c>
      <c r="H31" s="56">
        <v>0</v>
      </c>
      <c r="I31" s="56">
        <f t="shared" si="2"/>
        <v>12.030999999999999</v>
      </c>
    </row>
    <row r="32" spans="1:14" s="18" customFormat="1" ht="14.1" customHeight="1" x14ac:dyDescent="0.25">
      <c r="A32" s="54" t="s">
        <v>118</v>
      </c>
      <c r="B32" s="55" t="s">
        <v>127</v>
      </c>
      <c r="C32" s="56">
        <v>0.17499999999999999</v>
      </c>
      <c r="D32" s="56">
        <v>0.73799999999999999</v>
      </c>
      <c r="E32" s="56">
        <v>0.83299999999999996</v>
      </c>
      <c r="F32" s="56">
        <v>7.8E-2</v>
      </c>
      <c r="G32" s="56">
        <v>2.4E-2</v>
      </c>
      <c r="H32" s="56">
        <v>0</v>
      </c>
      <c r="I32" s="56">
        <f t="shared" si="2"/>
        <v>1.8480000000000001</v>
      </c>
    </row>
    <row r="33" spans="1:9" s="18" customFormat="1" ht="14.1" customHeight="1" x14ac:dyDescent="0.25">
      <c r="A33" s="54" t="s">
        <v>119</v>
      </c>
      <c r="B33" s="55" t="s">
        <v>128</v>
      </c>
      <c r="C33" s="56">
        <v>0.53600000000000003</v>
      </c>
      <c r="D33" s="56">
        <v>2.2839999999999998</v>
      </c>
      <c r="E33" s="56">
        <v>1.1519999999999999</v>
      </c>
      <c r="F33" s="56">
        <v>0.13100000000000001</v>
      </c>
      <c r="G33" s="56">
        <v>0.13600000000000001</v>
      </c>
      <c r="H33" s="56">
        <v>0</v>
      </c>
      <c r="I33" s="56">
        <f t="shared" si="2"/>
        <v>4.2389999999999999</v>
      </c>
    </row>
    <row r="34" spans="1:9" s="18" customFormat="1" ht="14.1" customHeight="1" x14ac:dyDescent="0.25">
      <c r="A34" s="54" t="s">
        <v>120</v>
      </c>
      <c r="B34" s="55" t="s">
        <v>132</v>
      </c>
      <c r="C34" s="56">
        <v>0.504</v>
      </c>
      <c r="D34" s="56">
        <v>2.25</v>
      </c>
      <c r="E34" s="56">
        <v>1.5760000000000001</v>
      </c>
      <c r="F34" s="56">
        <v>0.11799999999999999</v>
      </c>
      <c r="G34" s="56">
        <v>8.1000000000000003E-2</v>
      </c>
      <c r="H34" s="56">
        <v>0</v>
      </c>
      <c r="I34" s="56">
        <f t="shared" si="2"/>
        <v>4.5290000000000008</v>
      </c>
    </row>
    <row r="35" spans="1:9" s="18" customFormat="1" ht="14.1" customHeight="1" x14ac:dyDescent="0.25">
      <c r="A35" s="54" t="s">
        <v>121</v>
      </c>
      <c r="B35" s="55" t="s">
        <v>129</v>
      </c>
      <c r="C35" s="56">
        <v>0.4</v>
      </c>
      <c r="D35" s="56">
        <v>2.617</v>
      </c>
      <c r="E35" s="56">
        <v>1.1879999999999999</v>
      </c>
      <c r="F35" s="56">
        <v>0.13800000000000001</v>
      </c>
      <c r="G35" s="56">
        <v>9.5000000000000001E-2</v>
      </c>
      <c r="H35" s="56">
        <v>0</v>
      </c>
      <c r="I35" s="56">
        <f t="shared" si="2"/>
        <v>4.4379999999999997</v>
      </c>
    </row>
    <row r="36" spans="1:9" ht="15.95" customHeight="1" x14ac:dyDescent="0.25">
      <c r="A36" s="54" t="s">
        <v>122</v>
      </c>
      <c r="B36" s="55" t="s">
        <v>130</v>
      </c>
      <c r="C36" s="56">
        <v>3.0590000000000002</v>
      </c>
      <c r="D36" s="56">
        <v>1.9219999999999999</v>
      </c>
      <c r="E36" s="56">
        <v>1.145</v>
      </c>
      <c r="F36" s="56">
        <v>0.108</v>
      </c>
      <c r="G36" s="56">
        <v>7.5999999999999998E-2</v>
      </c>
      <c r="H36" s="56">
        <v>0</v>
      </c>
      <c r="I36" s="56">
        <f t="shared" si="2"/>
        <v>6.3099999999999987</v>
      </c>
    </row>
    <row r="37" spans="1:9" s="53" customFormat="1" ht="15.95" customHeight="1" x14ac:dyDescent="0.25">
      <c r="A37" s="54" t="s">
        <v>123</v>
      </c>
      <c r="B37" s="55" t="s">
        <v>131</v>
      </c>
      <c r="C37" s="56">
        <v>0.72</v>
      </c>
      <c r="D37" s="56">
        <v>2.887</v>
      </c>
      <c r="E37" s="56">
        <v>1.1990000000000001</v>
      </c>
      <c r="F37" s="56">
        <v>0.13500000000000001</v>
      </c>
      <c r="G37" s="56">
        <v>9.8000000000000004E-2</v>
      </c>
      <c r="H37" s="56">
        <v>0</v>
      </c>
      <c r="I37" s="56">
        <f t="shared" si="2"/>
        <v>5.0389999999999997</v>
      </c>
    </row>
    <row r="38" spans="1:9" ht="15.95" customHeight="1" x14ac:dyDescent="0.25">
      <c r="A38" s="54" t="s">
        <v>140</v>
      </c>
      <c r="B38" s="55" t="s">
        <v>141</v>
      </c>
      <c r="C38" s="56">
        <v>0</v>
      </c>
      <c r="D38" s="56">
        <v>0</v>
      </c>
      <c r="E38" s="56">
        <v>2.2999999999999998</v>
      </c>
      <c r="F38" s="56">
        <v>0</v>
      </c>
      <c r="G38" s="56">
        <v>0</v>
      </c>
      <c r="H38" s="56">
        <v>0</v>
      </c>
      <c r="I38" s="56">
        <f t="shared" ref="I38" si="3">C38+D38+E38+H38+F38+G38</f>
        <v>2.2999999999999998</v>
      </c>
    </row>
    <row r="39" spans="1:9" ht="15.95" customHeight="1" x14ac:dyDescent="0.25">
      <c r="A39" s="15"/>
      <c r="B39" s="15"/>
      <c r="C39" s="15"/>
      <c r="D39" s="15"/>
      <c r="H39" s="15"/>
      <c r="I39" s="15"/>
    </row>
    <row r="40" spans="1:9" ht="15.95" customHeight="1" x14ac:dyDescent="0.25">
      <c r="A40" s="75" t="s">
        <v>15</v>
      </c>
      <c r="B40" s="75"/>
      <c r="C40" s="75"/>
      <c r="D40" s="75"/>
      <c r="E40" s="75"/>
      <c r="F40" s="75"/>
      <c r="G40" s="75"/>
      <c r="H40" s="75"/>
      <c r="I40" s="75"/>
    </row>
    <row r="41" spans="1:9" ht="14.1" customHeight="1" x14ac:dyDescent="0.25"/>
    <row r="42" spans="1:9" ht="14.1" customHeight="1" x14ac:dyDescent="0.25">
      <c r="A42" s="83" t="s">
        <v>5</v>
      </c>
      <c r="B42" s="86" t="s">
        <v>19</v>
      </c>
      <c r="C42" s="86" t="s">
        <v>6</v>
      </c>
      <c r="D42" s="86" t="s">
        <v>7</v>
      </c>
      <c r="E42" s="86" t="s">
        <v>8</v>
      </c>
      <c r="F42" s="86" t="s">
        <v>21</v>
      </c>
      <c r="G42" s="86" t="s">
        <v>9</v>
      </c>
      <c r="H42" s="86" t="s">
        <v>10</v>
      </c>
      <c r="I42" s="83" t="s">
        <v>11</v>
      </c>
    </row>
    <row r="43" spans="1:9" ht="29.1" customHeight="1" x14ac:dyDescent="0.25">
      <c r="A43" s="84"/>
      <c r="B43" s="87"/>
      <c r="C43" s="87"/>
      <c r="D43" s="87"/>
      <c r="E43" s="87"/>
      <c r="F43" s="87"/>
      <c r="G43" s="87"/>
      <c r="H43" s="87"/>
      <c r="I43" s="84"/>
    </row>
    <row r="44" spans="1:9" ht="14.1" customHeight="1" x14ac:dyDescent="0.25">
      <c r="A44" s="84"/>
      <c r="B44" s="87"/>
      <c r="C44" s="88"/>
      <c r="D44" s="88"/>
      <c r="E44" s="88"/>
      <c r="F44" s="88"/>
      <c r="G44" s="88"/>
      <c r="H44" s="88"/>
      <c r="I44" s="85"/>
    </row>
    <row r="45" spans="1:9" ht="14.1" customHeight="1" x14ac:dyDescent="0.25">
      <c r="A45" s="85"/>
      <c r="B45" s="88"/>
      <c r="C45" s="72" t="s">
        <v>16</v>
      </c>
      <c r="D45" s="73"/>
      <c r="E45" s="73"/>
      <c r="F45" s="73"/>
      <c r="G45" s="73"/>
      <c r="H45" s="73"/>
      <c r="I45" s="74"/>
    </row>
    <row r="46" spans="1:9" ht="15.95" customHeight="1" x14ac:dyDescent="0.25">
      <c r="A46" s="19" t="s">
        <v>115</v>
      </c>
      <c r="B46" s="20" t="s">
        <v>124</v>
      </c>
      <c r="C46" s="121">
        <f t="shared" ref="C46:C53" si="4">C29*500</f>
        <v>1479.5</v>
      </c>
      <c r="D46" s="121">
        <f t="shared" ref="D46:H53" si="5">D29*600</f>
        <v>4774.8</v>
      </c>
      <c r="E46" s="121">
        <f t="shared" si="5"/>
        <v>2550.6000000000004</v>
      </c>
      <c r="F46" s="121">
        <f t="shared" si="5"/>
        <v>176.7</v>
      </c>
      <c r="G46" s="121">
        <f t="shared" si="5"/>
        <v>186</v>
      </c>
      <c r="H46" s="121">
        <f t="shared" si="5"/>
        <v>0</v>
      </c>
      <c r="I46" s="121">
        <f>C46+D46+E46+H46+F46+G46</f>
        <v>9167.6000000000022</v>
      </c>
    </row>
    <row r="47" spans="1:9" s="18" customFormat="1" ht="15.95" customHeight="1" x14ac:dyDescent="0.25">
      <c r="A47" s="19" t="s">
        <v>116</v>
      </c>
      <c r="B47" s="20" t="s">
        <v>125</v>
      </c>
      <c r="C47" s="121">
        <f t="shared" si="4"/>
        <v>405</v>
      </c>
      <c r="D47" s="121">
        <f t="shared" si="5"/>
        <v>2001</v>
      </c>
      <c r="E47" s="121">
        <f t="shared" si="5"/>
        <v>833.4</v>
      </c>
      <c r="F47" s="121">
        <f t="shared" si="5"/>
        <v>87.12</v>
      </c>
      <c r="G47" s="121">
        <f t="shared" si="5"/>
        <v>66.599999999999994</v>
      </c>
      <c r="H47" s="121">
        <f t="shared" si="5"/>
        <v>0</v>
      </c>
      <c r="I47" s="121">
        <f t="shared" ref="I47:I55" si="6">C47+D47+E47+H47+F47+G47</f>
        <v>3393.12</v>
      </c>
    </row>
    <row r="48" spans="1:9" s="18" customFormat="1" ht="15.95" customHeight="1" x14ac:dyDescent="0.25">
      <c r="A48" s="19" t="s">
        <v>117</v>
      </c>
      <c r="B48" s="20" t="s">
        <v>126</v>
      </c>
      <c r="C48" s="121">
        <f t="shared" si="4"/>
        <v>2838</v>
      </c>
      <c r="D48" s="121">
        <f t="shared" si="5"/>
        <v>1456.2</v>
      </c>
      <c r="E48" s="121">
        <f t="shared" si="5"/>
        <v>2223.6</v>
      </c>
      <c r="F48" s="121">
        <f t="shared" si="5"/>
        <v>80.400000000000006</v>
      </c>
      <c r="G48" s="121">
        <f t="shared" si="5"/>
        <v>52.8</v>
      </c>
      <c r="H48" s="121">
        <f t="shared" si="5"/>
        <v>0</v>
      </c>
      <c r="I48" s="121">
        <f t="shared" si="6"/>
        <v>6650.9999999999991</v>
      </c>
    </row>
    <row r="49" spans="1:9" s="18" customFormat="1" ht="15.95" customHeight="1" x14ac:dyDescent="0.25">
      <c r="A49" s="19" t="s">
        <v>118</v>
      </c>
      <c r="B49" s="20" t="s">
        <v>127</v>
      </c>
      <c r="C49" s="121">
        <f t="shared" si="4"/>
        <v>87.5</v>
      </c>
      <c r="D49" s="121">
        <f t="shared" si="5"/>
        <v>442.8</v>
      </c>
      <c r="E49" s="121">
        <f t="shared" si="5"/>
        <v>499.79999999999995</v>
      </c>
      <c r="F49" s="121">
        <f t="shared" si="5"/>
        <v>46.8</v>
      </c>
      <c r="G49" s="121">
        <f t="shared" si="5"/>
        <v>14.4</v>
      </c>
      <c r="H49" s="121">
        <f t="shared" si="5"/>
        <v>0</v>
      </c>
      <c r="I49" s="121">
        <f t="shared" si="6"/>
        <v>1091.3</v>
      </c>
    </row>
    <row r="50" spans="1:9" s="18" customFormat="1" ht="15.95" customHeight="1" x14ac:dyDescent="0.25">
      <c r="A50" s="19" t="s">
        <v>119</v>
      </c>
      <c r="B50" s="20" t="s">
        <v>128</v>
      </c>
      <c r="C50" s="121">
        <f t="shared" si="4"/>
        <v>268</v>
      </c>
      <c r="D50" s="121">
        <f t="shared" si="5"/>
        <v>1370.3999999999999</v>
      </c>
      <c r="E50" s="121">
        <f t="shared" si="5"/>
        <v>691.19999999999993</v>
      </c>
      <c r="F50" s="121">
        <f t="shared" si="5"/>
        <v>78.600000000000009</v>
      </c>
      <c r="G50" s="121">
        <f t="shared" si="5"/>
        <v>81.600000000000009</v>
      </c>
      <c r="H50" s="121">
        <f t="shared" si="5"/>
        <v>0</v>
      </c>
      <c r="I50" s="121">
        <f t="shared" si="6"/>
        <v>2489.7999999999997</v>
      </c>
    </row>
    <row r="51" spans="1:9" s="18" customFormat="1" ht="15.95" customHeight="1" x14ac:dyDescent="0.25">
      <c r="A51" s="19" t="s">
        <v>120</v>
      </c>
      <c r="B51" s="20" t="s">
        <v>132</v>
      </c>
      <c r="C51" s="121">
        <f t="shared" si="4"/>
        <v>252</v>
      </c>
      <c r="D51" s="121">
        <f t="shared" si="5"/>
        <v>1350</v>
      </c>
      <c r="E51" s="121">
        <f t="shared" si="5"/>
        <v>945.6</v>
      </c>
      <c r="F51" s="121">
        <f t="shared" si="5"/>
        <v>70.8</v>
      </c>
      <c r="G51" s="121">
        <f t="shared" si="5"/>
        <v>48.6</v>
      </c>
      <c r="H51" s="121">
        <f t="shared" si="5"/>
        <v>0</v>
      </c>
      <c r="I51" s="121">
        <f t="shared" si="6"/>
        <v>2667</v>
      </c>
    </row>
    <row r="52" spans="1:9" s="18" customFormat="1" ht="15.95" customHeight="1" x14ac:dyDescent="0.25">
      <c r="A52" s="19" t="s">
        <v>121</v>
      </c>
      <c r="B52" s="20" t="s">
        <v>129</v>
      </c>
      <c r="C52" s="121">
        <f t="shared" si="4"/>
        <v>200</v>
      </c>
      <c r="D52" s="121">
        <f t="shared" si="5"/>
        <v>1570.2</v>
      </c>
      <c r="E52" s="121">
        <f t="shared" si="5"/>
        <v>712.8</v>
      </c>
      <c r="F52" s="121">
        <f t="shared" si="5"/>
        <v>82.800000000000011</v>
      </c>
      <c r="G52" s="121">
        <f t="shared" si="5"/>
        <v>57</v>
      </c>
      <c r="H52" s="121">
        <f t="shared" si="5"/>
        <v>0</v>
      </c>
      <c r="I52" s="121">
        <f t="shared" si="6"/>
        <v>2622.8</v>
      </c>
    </row>
    <row r="53" spans="1:9" s="18" customFormat="1" ht="15.95" customHeight="1" x14ac:dyDescent="0.25">
      <c r="A53" s="19" t="s">
        <v>122</v>
      </c>
      <c r="B53" s="20" t="s">
        <v>130</v>
      </c>
      <c r="C53" s="121">
        <f t="shared" si="4"/>
        <v>1529.5</v>
      </c>
      <c r="D53" s="121">
        <f t="shared" si="5"/>
        <v>1153.2</v>
      </c>
      <c r="E53" s="121">
        <f t="shared" si="5"/>
        <v>687</v>
      </c>
      <c r="F53" s="121">
        <f t="shared" si="5"/>
        <v>64.8</v>
      </c>
      <c r="G53" s="121">
        <f t="shared" si="5"/>
        <v>45.6</v>
      </c>
      <c r="H53" s="121">
        <f t="shared" si="5"/>
        <v>0</v>
      </c>
      <c r="I53" s="121">
        <f t="shared" si="6"/>
        <v>3480.1</v>
      </c>
    </row>
    <row r="54" spans="1:9" s="53" customFormat="1" ht="15.95" customHeight="1" x14ac:dyDescent="0.25">
      <c r="A54" s="52" t="s">
        <v>123</v>
      </c>
      <c r="B54" s="20" t="s">
        <v>131</v>
      </c>
      <c r="C54" s="121">
        <f t="shared" ref="C54:C55" si="7">C37*500</f>
        <v>360</v>
      </c>
      <c r="D54" s="121">
        <f t="shared" ref="D54:H55" si="8">D37*600</f>
        <v>1732.2</v>
      </c>
      <c r="E54" s="121">
        <f t="shared" si="8"/>
        <v>719.40000000000009</v>
      </c>
      <c r="F54" s="121">
        <f t="shared" si="8"/>
        <v>81</v>
      </c>
      <c r="G54" s="121">
        <f t="shared" si="8"/>
        <v>58.800000000000004</v>
      </c>
      <c r="H54" s="121">
        <f t="shared" si="8"/>
        <v>0</v>
      </c>
      <c r="I54" s="121">
        <f t="shared" ref="I54" si="9">C54+D54+E54+H54+F54+G54</f>
        <v>2951.4</v>
      </c>
    </row>
    <row r="55" spans="1:9" s="18" customFormat="1" ht="15.95" customHeight="1" x14ac:dyDescent="0.25">
      <c r="A55" s="19" t="s">
        <v>140</v>
      </c>
      <c r="B55" s="20" t="s">
        <v>142</v>
      </c>
      <c r="C55" s="121">
        <f t="shared" si="7"/>
        <v>0</v>
      </c>
      <c r="D55" s="121">
        <f t="shared" si="8"/>
        <v>0</v>
      </c>
      <c r="E55" s="121">
        <f t="shared" si="8"/>
        <v>1380</v>
      </c>
      <c r="F55" s="121">
        <f t="shared" si="8"/>
        <v>0</v>
      </c>
      <c r="G55" s="121">
        <f t="shared" si="8"/>
        <v>0</v>
      </c>
      <c r="H55" s="121">
        <f t="shared" si="8"/>
        <v>0</v>
      </c>
      <c r="I55" s="121">
        <f t="shared" si="6"/>
        <v>1380</v>
      </c>
    </row>
    <row r="56" spans="1:9" ht="15.95" customHeight="1" x14ac:dyDescent="0.25">
      <c r="A56" s="15"/>
      <c r="C56" s="15"/>
      <c r="E56" s="14"/>
      <c r="G56" s="14"/>
      <c r="I56" s="59"/>
    </row>
    <row r="57" spans="1:9" ht="15.95" customHeight="1" x14ac:dyDescent="0.25">
      <c r="A57" s="75" t="s">
        <v>17</v>
      </c>
      <c r="B57" s="75"/>
      <c r="C57" s="75"/>
      <c r="D57" s="75"/>
      <c r="E57" s="75"/>
      <c r="F57" s="75"/>
      <c r="G57" s="75"/>
      <c r="H57" s="75"/>
      <c r="I57" s="75"/>
    </row>
    <row r="58" spans="1:9" ht="14.1" customHeight="1" x14ac:dyDescent="0.25"/>
    <row r="59" spans="1:9" ht="54" customHeight="1" x14ac:dyDescent="0.25">
      <c r="A59" s="83" t="s">
        <v>18</v>
      </c>
      <c r="B59" s="86" t="s">
        <v>19</v>
      </c>
      <c r="C59" s="38" t="s">
        <v>133</v>
      </c>
      <c r="D59" s="38" t="s">
        <v>134</v>
      </c>
      <c r="E59" s="11" t="s">
        <v>20</v>
      </c>
      <c r="F59" s="11" t="s">
        <v>21</v>
      </c>
      <c r="G59" s="11" t="s">
        <v>22</v>
      </c>
      <c r="H59" s="11" t="s">
        <v>23</v>
      </c>
      <c r="I59" s="10" t="s">
        <v>24</v>
      </c>
    </row>
    <row r="60" spans="1:9" x14ac:dyDescent="0.25">
      <c r="A60" s="85"/>
      <c r="B60" s="88"/>
      <c r="C60" s="92" t="s">
        <v>25</v>
      </c>
      <c r="D60" s="92"/>
      <c r="E60" s="92"/>
      <c r="F60" s="92"/>
      <c r="G60" s="92"/>
      <c r="H60" s="92"/>
      <c r="I60" s="92"/>
    </row>
    <row r="61" spans="1:9" s="18" customFormat="1" x14ac:dyDescent="0.25">
      <c r="A61" s="19" t="s">
        <v>115</v>
      </c>
      <c r="B61" s="20" t="s">
        <v>124</v>
      </c>
      <c r="C61" s="121">
        <f t="shared" ref="C61:C68" si="10">C29*5</f>
        <v>14.795</v>
      </c>
      <c r="D61" s="121">
        <f t="shared" ref="D61:G68" si="11">D12*6</f>
        <v>47.748000000000005</v>
      </c>
      <c r="E61" s="121">
        <f t="shared" si="11"/>
        <v>25.506</v>
      </c>
      <c r="F61" s="121">
        <f t="shared" si="11"/>
        <v>1.7669999999999999</v>
      </c>
      <c r="G61" s="121">
        <f t="shared" si="11"/>
        <v>1.8599999999999999</v>
      </c>
      <c r="H61" s="121">
        <v>0</v>
      </c>
      <c r="I61" s="121">
        <f>C61+D61+E61+H61+F61+G61</f>
        <v>91.676000000000002</v>
      </c>
    </row>
    <row r="62" spans="1:9" s="18" customFormat="1" x14ac:dyDescent="0.25">
      <c r="A62" s="19" t="s">
        <v>116</v>
      </c>
      <c r="B62" s="20" t="s">
        <v>125</v>
      </c>
      <c r="C62" s="121">
        <f t="shared" si="10"/>
        <v>4.0500000000000007</v>
      </c>
      <c r="D62" s="121">
        <f t="shared" si="11"/>
        <v>20.009999999999998</v>
      </c>
      <c r="E62" s="121">
        <f t="shared" si="11"/>
        <v>8.3339999999999996</v>
      </c>
      <c r="F62" s="121">
        <f t="shared" si="11"/>
        <v>0.87119999999999997</v>
      </c>
      <c r="G62" s="121">
        <f t="shared" si="11"/>
        <v>0.66600000000000004</v>
      </c>
      <c r="H62" s="121">
        <v>0</v>
      </c>
      <c r="I62" s="121">
        <f t="shared" ref="I62:I70" si="12">C62+D62+E62+H62+F62+G62</f>
        <v>33.931199999999997</v>
      </c>
    </row>
    <row r="63" spans="1:9" s="18" customFormat="1" x14ac:dyDescent="0.25">
      <c r="A63" s="19" t="s">
        <v>117</v>
      </c>
      <c r="B63" s="20" t="s">
        <v>126</v>
      </c>
      <c r="C63" s="121">
        <f t="shared" si="10"/>
        <v>28.380000000000003</v>
      </c>
      <c r="D63" s="121">
        <f t="shared" si="11"/>
        <v>14.562000000000001</v>
      </c>
      <c r="E63" s="121">
        <f t="shared" si="11"/>
        <v>22.236000000000001</v>
      </c>
      <c r="F63" s="121">
        <f t="shared" si="11"/>
        <v>0.80400000000000005</v>
      </c>
      <c r="G63" s="121">
        <f t="shared" si="11"/>
        <v>0.52800000000000002</v>
      </c>
      <c r="H63" s="121">
        <v>0</v>
      </c>
      <c r="I63" s="121">
        <f t="shared" si="12"/>
        <v>66.510000000000019</v>
      </c>
    </row>
    <row r="64" spans="1:9" s="18" customFormat="1" x14ac:dyDescent="0.25">
      <c r="A64" s="19" t="s">
        <v>118</v>
      </c>
      <c r="B64" s="20" t="s">
        <v>127</v>
      </c>
      <c r="C64" s="121">
        <f t="shared" si="10"/>
        <v>0.875</v>
      </c>
      <c r="D64" s="121">
        <f t="shared" si="11"/>
        <v>4.4279999999999999</v>
      </c>
      <c r="E64" s="121">
        <f t="shared" si="11"/>
        <v>4.9979999999999993</v>
      </c>
      <c r="F64" s="121">
        <f t="shared" si="11"/>
        <v>0.46799999999999997</v>
      </c>
      <c r="G64" s="121">
        <f t="shared" si="11"/>
        <v>0.14400000000000002</v>
      </c>
      <c r="H64" s="121">
        <v>0</v>
      </c>
      <c r="I64" s="121">
        <f t="shared" si="12"/>
        <v>10.912999999999998</v>
      </c>
    </row>
    <row r="65" spans="1:9" s="18" customFormat="1" x14ac:dyDescent="0.25">
      <c r="A65" s="19" t="s">
        <v>119</v>
      </c>
      <c r="B65" s="20" t="s">
        <v>128</v>
      </c>
      <c r="C65" s="121">
        <f t="shared" si="10"/>
        <v>2.68</v>
      </c>
      <c r="D65" s="121">
        <f t="shared" si="11"/>
        <v>13.703999999999999</v>
      </c>
      <c r="E65" s="121">
        <f t="shared" si="11"/>
        <v>6.911999999999999</v>
      </c>
      <c r="F65" s="121">
        <f t="shared" si="11"/>
        <v>0.78600000000000003</v>
      </c>
      <c r="G65" s="121">
        <f t="shared" si="11"/>
        <v>0.81600000000000006</v>
      </c>
      <c r="H65" s="121">
        <v>0</v>
      </c>
      <c r="I65" s="121">
        <f t="shared" si="12"/>
        <v>24.898</v>
      </c>
    </row>
    <row r="66" spans="1:9" s="18" customFormat="1" x14ac:dyDescent="0.25">
      <c r="A66" s="19" t="s">
        <v>120</v>
      </c>
      <c r="B66" s="20" t="s">
        <v>132</v>
      </c>
      <c r="C66" s="121">
        <f t="shared" si="10"/>
        <v>2.52</v>
      </c>
      <c r="D66" s="121">
        <f t="shared" si="11"/>
        <v>13.5</v>
      </c>
      <c r="E66" s="121">
        <f t="shared" si="11"/>
        <v>9.4559999999999995</v>
      </c>
      <c r="F66" s="121">
        <f t="shared" si="11"/>
        <v>0.70799999999999996</v>
      </c>
      <c r="G66" s="121">
        <f t="shared" si="11"/>
        <v>0.48599999999999999</v>
      </c>
      <c r="H66" s="121">
        <v>0</v>
      </c>
      <c r="I66" s="121">
        <f t="shared" si="12"/>
        <v>26.669999999999998</v>
      </c>
    </row>
    <row r="67" spans="1:9" ht="12.95" customHeight="1" x14ac:dyDescent="0.25">
      <c r="A67" s="19" t="s">
        <v>121</v>
      </c>
      <c r="B67" s="20" t="s">
        <v>129</v>
      </c>
      <c r="C67" s="121">
        <f t="shared" si="10"/>
        <v>2</v>
      </c>
      <c r="D67" s="121">
        <f t="shared" si="11"/>
        <v>15.702</v>
      </c>
      <c r="E67" s="121">
        <f t="shared" si="11"/>
        <v>7.1280000000000001</v>
      </c>
      <c r="F67" s="121">
        <f t="shared" si="11"/>
        <v>0.82800000000000007</v>
      </c>
      <c r="G67" s="121">
        <f t="shared" si="11"/>
        <v>0.57000000000000006</v>
      </c>
      <c r="H67" s="121">
        <v>0</v>
      </c>
      <c r="I67" s="121">
        <f t="shared" si="12"/>
        <v>26.227999999999998</v>
      </c>
    </row>
    <row r="68" spans="1:9" s="18" customFormat="1" ht="12.95" customHeight="1" x14ac:dyDescent="0.25">
      <c r="A68" s="19" t="s">
        <v>122</v>
      </c>
      <c r="B68" s="20" t="s">
        <v>130</v>
      </c>
      <c r="C68" s="121">
        <f t="shared" si="10"/>
        <v>15.295000000000002</v>
      </c>
      <c r="D68" s="121">
        <f t="shared" si="11"/>
        <v>11.532</v>
      </c>
      <c r="E68" s="121">
        <f t="shared" si="11"/>
        <v>6.87</v>
      </c>
      <c r="F68" s="121">
        <f t="shared" si="11"/>
        <v>0.64800000000000002</v>
      </c>
      <c r="G68" s="121">
        <f t="shared" si="11"/>
        <v>0.45599999999999996</v>
      </c>
      <c r="H68" s="121">
        <v>0</v>
      </c>
      <c r="I68" s="121">
        <f t="shared" si="12"/>
        <v>34.801000000000009</v>
      </c>
    </row>
    <row r="69" spans="1:9" s="53" customFormat="1" ht="12.95" customHeight="1" x14ac:dyDescent="0.25">
      <c r="A69" s="52" t="s">
        <v>123</v>
      </c>
      <c r="B69" s="20" t="s">
        <v>131</v>
      </c>
      <c r="C69" s="121">
        <f t="shared" ref="C69:C70" si="13">C37*5</f>
        <v>3.5999999999999996</v>
      </c>
      <c r="D69" s="121">
        <f t="shared" ref="D69:F70" si="14">D20*6</f>
        <v>17.321999999999999</v>
      </c>
      <c r="E69" s="121">
        <f t="shared" si="14"/>
        <v>7.1940000000000008</v>
      </c>
      <c r="F69" s="121">
        <f t="shared" si="14"/>
        <v>0.81</v>
      </c>
      <c r="G69" s="121">
        <f t="shared" ref="G69:G70" si="15">G20*6</f>
        <v>0.58800000000000008</v>
      </c>
      <c r="H69" s="121">
        <v>0</v>
      </c>
      <c r="I69" s="121">
        <f t="shared" ref="I69" si="16">C69+D69+E69+H69+F69+G69</f>
        <v>29.513999999999999</v>
      </c>
    </row>
    <row r="70" spans="1:9" x14ac:dyDescent="0.25">
      <c r="A70" s="19" t="s">
        <v>140</v>
      </c>
      <c r="B70" s="20" t="s">
        <v>141</v>
      </c>
      <c r="C70" s="121">
        <f t="shared" si="13"/>
        <v>0</v>
      </c>
      <c r="D70" s="121">
        <f t="shared" si="14"/>
        <v>0</v>
      </c>
      <c r="E70" s="121">
        <f t="shared" si="14"/>
        <v>13.799999999999999</v>
      </c>
      <c r="F70" s="121">
        <f t="shared" si="14"/>
        <v>0</v>
      </c>
      <c r="G70" s="121">
        <f t="shared" si="15"/>
        <v>0</v>
      </c>
      <c r="H70" s="121">
        <v>0</v>
      </c>
      <c r="I70" s="121">
        <f t="shared" si="12"/>
        <v>13.799999999999999</v>
      </c>
    </row>
    <row r="71" spans="1:9" x14ac:dyDescent="0.25">
      <c r="I71" s="60"/>
    </row>
    <row r="72" spans="1:9" ht="14.1" customHeight="1" x14ac:dyDescent="0.25">
      <c r="A72" s="65" t="s">
        <v>26</v>
      </c>
      <c r="B72" s="65"/>
      <c r="C72" s="65"/>
      <c r="D72" s="65"/>
      <c r="E72" s="65"/>
      <c r="F72" s="65"/>
      <c r="G72" s="65"/>
      <c r="H72" s="65"/>
      <c r="I72" s="65"/>
    </row>
    <row r="73" spans="1:9" ht="27" customHeight="1" x14ac:dyDescent="0.25">
      <c r="A73" s="64" t="s">
        <v>113</v>
      </c>
      <c r="B73" s="64"/>
      <c r="C73" s="64"/>
      <c r="D73" s="64"/>
      <c r="E73" s="64"/>
      <c r="F73" s="64"/>
      <c r="G73" s="64"/>
      <c r="H73" s="64"/>
      <c r="I73" s="64"/>
    </row>
    <row r="74" spans="1:9" ht="14.1" customHeight="1" x14ac:dyDescent="0.25">
      <c r="A74" s="17" t="s">
        <v>27</v>
      </c>
      <c r="B74" s="18" t="s">
        <v>28</v>
      </c>
      <c r="C74" s="18"/>
      <c r="D74" s="18"/>
    </row>
    <row r="75" spans="1:9" ht="14.1" customHeight="1" x14ac:dyDescent="0.25">
      <c r="A75" s="61" t="s">
        <v>29</v>
      </c>
      <c r="B75" s="62"/>
      <c r="C75" s="62"/>
      <c r="D75" s="62"/>
      <c r="E75" s="62"/>
      <c r="F75" s="63"/>
    </row>
    <row r="76" spans="1:9" ht="14.1" customHeight="1" x14ac:dyDescent="0.25">
      <c r="A76" s="66" t="s">
        <v>30</v>
      </c>
      <c r="B76" s="66" t="s">
        <v>31</v>
      </c>
      <c r="C76" s="66"/>
      <c r="D76" s="66"/>
      <c r="E76" s="66"/>
      <c r="F76" s="66"/>
    </row>
    <row r="77" spans="1:9" ht="14.1" customHeight="1" x14ac:dyDescent="0.25">
      <c r="A77" s="66"/>
      <c r="B77" s="66" t="s">
        <v>32</v>
      </c>
      <c r="C77" s="66"/>
      <c r="D77" s="66"/>
      <c r="E77" s="66"/>
      <c r="F77" s="66"/>
    </row>
    <row r="78" spans="1:9" ht="14.1" customHeight="1" x14ac:dyDescent="0.25">
      <c r="A78" s="66"/>
      <c r="B78" s="66" t="s">
        <v>33</v>
      </c>
      <c r="C78" s="66"/>
      <c r="D78" s="66"/>
      <c r="E78" s="66"/>
      <c r="F78" s="66"/>
    </row>
    <row r="79" spans="1:9" ht="14.1" customHeight="1" x14ac:dyDescent="0.25">
      <c r="A79" s="66" t="s">
        <v>34</v>
      </c>
      <c r="B79" s="66" t="s">
        <v>35</v>
      </c>
      <c r="C79" s="66"/>
      <c r="D79" s="66"/>
      <c r="E79" s="66"/>
      <c r="F79" s="66"/>
    </row>
    <row r="80" spans="1:9" ht="14.1" customHeight="1" x14ac:dyDescent="0.25">
      <c r="A80" s="66"/>
      <c r="B80" s="66" t="s">
        <v>36</v>
      </c>
      <c r="C80" s="66"/>
      <c r="D80" s="66"/>
      <c r="E80" s="66"/>
      <c r="F80" s="66"/>
    </row>
    <row r="81" spans="1:6" ht="14.1" customHeight="1" x14ac:dyDescent="0.25">
      <c r="A81" s="66"/>
      <c r="B81" s="66" t="s">
        <v>37</v>
      </c>
      <c r="C81" s="66"/>
      <c r="D81" s="66"/>
      <c r="E81" s="66"/>
      <c r="F81" s="66"/>
    </row>
    <row r="82" spans="1:6" ht="14.1" customHeight="1" x14ac:dyDescent="0.25">
      <c r="A82" s="66"/>
      <c r="B82" s="66" t="s">
        <v>38</v>
      </c>
      <c r="C82" s="66"/>
      <c r="D82" s="66"/>
      <c r="E82" s="66"/>
      <c r="F82" s="66"/>
    </row>
    <row r="83" spans="1:6" ht="27" customHeight="1" x14ac:dyDescent="0.25">
      <c r="A83" s="66"/>
      <c r="B83" s="67" t="s">
        <v>39</v>
      </c>
      <c r="C83" s="67"/>
      <c r="D83" s="67"/>
      <c r="E83" s="67"/>
      <c r="F83" s="67"/>
    </row>
  </sheetData>
  <mergeCells count="53">
    <mergeCell ref="H42:H44"/>
    <mergeCell ref="I42:I44"/>
    <mergeCell ref="A59:A60"/>
    <mergeCell ref="B59:B60"/>
    <mergeCell ref="C60:I60"/>
    <mergeCell ref="C42:C44"/>
    <mergeCell ref="D42:D44"/>
    <mergeCell ref="E42:E44"/>
    <mergeCell ref="F42:F44"/>
    <mergeCell ref="G42:G44"/>
    <mergeCell ref="A2:I2"/>
    <mergeCell ref="A3:I3"/>
    <mergeCell ref="C8:C10"/>
    <mergeCell ref="D8:D10"/>
    <mergeCell ref="E8:E10"/>
    <mergeCell ref="F8:F10"/>
    <mergeCell ref="G8:G10"/>
    <mergeCell ref="H8:H10"/>
    <mergeCell ref="I8:I10"/>
    <mergeCell ref="A8:A11"/>
    <mergeCell ref="B8:B11"/>
    <mergeCell ref="A4:H4"/>
    <mergeCell ref="A6:I6"/>
    <mergeCell ref="C11:I11"/>
    <mergeCell ref="A23:I23"/>
    <mergeCell ref="C28:I28"/>
    <mergeCell ref="C45:I45"/>
    <mergeCell ref="A57:I57"/>
    <mergeCell ref="A40:I40"/>
    <mergeCell ref="A25:A28"/>
    <mergeCell ref="B25:B28"/>
    <mergeCell ref="C25:C27"/>
    <mergeCell ref="D25:D27"/>
    <mergeCell ref="E25:E27"/>
    <mergeCell ref="F25:F27"/>
    <mergeCell ref="G25:G27"/>
    <mergeCell ref="H25:H27"/>
    <mergeCell ref="I25:I27"/>
    <mergeCell ref="A42:A45"/>
    <mergeCell ref="B42:B45"/>
    <mergeCell ref="A75:F75"/>
    <mergeCell ref="A73:I73"/>
    <mergeCell ref="A72:I72"/>
    <mergeCell ref="B79:F79"/>
    <mergeCell ref="B78:F78"/>
    <mergeCell ref="B77:F77"/>
    <mergeCell ref="A76:A78"/>
    <mergeCell ref="B76:F76"/>
    <mergeCell ref="A79:A83"/>
    <mergeCell ref="B83:F83"/>
    <mergeCell ref="B82:F82"/>
    <mergeCell ref="B81:F81"/>
    <mergeCell ref="B80:F80"/>
  </mergeCells>
  <pageMargins left="0.75" right="0.75" top="1" bottom="1" header="0.5" footer="0.5"/>
  <pageSetup paperSize="9"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1"/>
  <sheetViews>
    <sheetView view="pageBreakPreview" zoomScaleNormal="100" zoomScaleSheetLayoutView="100" workbookViewId="0">
      <selection activeCell="E13" sqref="E13"/>
    </sheetView>
  </sheetViews>
  <sheetFormatPr defaultRowHeight="15" x14ac:dyDescent="0.25"/>
  <cols>
    <col min="1" max="1" width="28.85546875" customWidth="1"/>
    <col min="2" max="2" width="20"/>
    <col min="3" max="3" width="16"/>
    <col min="4" max="4" width="20"/>
    <col min="5" max="5" width="15"/>
  </cols>
  <sheetData>
    <row r="1" spans="1:9" ht="14.1" customHeight="1" x14ac:dyDescent="0.25">
      <c r="A1" s="97" t="s">
        <v>40</v>
      </c>
      <c r="B1" s="97"/>
      <c r="C1" s="97"/>
      <c r="D1" s="97"/>
      <c r="E1" s="97"/>
    </row>
    <row r="2" spans="1:9" ht="14.1" customHeight="1" x14ac:dyDescent="0.25">
      <c r="A2" s="12"/>
      <c r="B2" s="12"/>
      <c r="C2" s="12"/>
      <c r="D2" s="12"/>
      <c r="E2" s="12"/>
    </row>
    <row r="3" spans="1:9" ht="41.1" customHeight="1" x14ac:dyDescent="0.25">
      <c r="A3" s="83" t="s">
        <v>41</v>
      </c>
      <c r="B3" s="95" t="s">
        <v>42</v>
      </c>
      <c r="C3" s="96" t="s">
        <v>43</v>
      </c>
      <c r="D3" s="95" t="s">
        <v>44</v>
      </c>
      <c r="E3" s="96" t="s">
        <v>45</v>
      </c>
    </row>
    <row r="4" spans="1:9" ht="13.7" customHeight="1" x14ac:dyDescent="0.25">
      <c r="A4" s="85"/>
      <c r="B4" s="2" t="s">
        <v>46</v>
      </c>
      <c r="C4" s="2" t="s">
        <v>47</v>
      </c>
      <c r="D4" s="2" t="s">
        <v>48</v>
      </c>
      <c r="E4" s="2" t="s">
        <v>49</v>
      </c>
    </row>
    <row r="5" spans="1:9" ht="15" customHeight="1" x14ac:dyDescent="0.25">
      <c r="A5" s="33" t="s">
        <v>50</v>
      </c>
      <c r="B5" s="24">
        <v>14.839</v>
      </c>
      <c r="C5" s="122">
        <v>53.1</v>
      </c>
      <c r="D5" s="24">
        <v>14.839</v>
      </c>
      <c r="E5" s="122">
        <v>0</v>
      </c>
      <c r="F5" s="8"/>
      <c r="G5" s="8"/>
      <c r="H5" s="8"/>
      <c r="I5" s="8"/>
    </row>
    <row r="6" spans="1:9" s="39" customFormat="1" ht="15" customHeight="1" x14ac:dyDescent="0.25">
      <c r="A6" s="45" t="s">
        <v>135</v>
      </c>
      <c r="B6" s="22">
        <v>11.66</v>
      </c>
      <c r="C6" s="123">
        <f>B6*5</f>
        <v>58.3</v>
      </c>
      <c r="D6" s="26">
        <v>11.66</v>
      </c>
      <c r="E6" s="126">
        <v>120</v>
      </c>
      <c r="F6" s="40"/>
      <c r="G6" s="40"/>
      <c r="H6" s="40"/>
      <c r="I6" s="40"/>
    </row>
    <row r="7" spans="1:9" s="39" customFormat="1" ht="15" customHeight="1" x14ac:dyDescent="0.25">
      <c r="A7" s="46" t="s">
        <v>136</v>
      </c>
      <c r="B7" s="44">
        <v>3.1789999999999998</v>
      </c>
      <c r="C7" s="124">
        <v>0</v>
      </c>
      <c r="D7" s="42"/>
      <c r="E7" s="43"/>
      <c r="F7" s="40"/>
      <c r="G7" s="40"/>
      <c r="H7" s="40"/>
      <c r="I7" s="40"/>
    </row>
    <row r="8" spans="1:9" ht="15" customHeight="1" x14ac:dyDescent="0.25">
      <c r="A8" s="34" t="s">
        <v>51</v>
      </c>
      <c r="B8" s="25">
        <v>26.417999999999999</v>
      </c>
      <c r="C8" s="125">
        <f>B8*25</f>
        <v>660.44999999999993</v>
      </c>
      <c r="D8" s="25">
        <v>26.417999999999999</v>
      </c>
      <c r="E8" s="125">
        <v>310</v>
      </c>
    </row>
    <row r="9" spans="1:9" s="51" customFormat="1" ht="15" customHeight="1" x14ac:dyDescent="0.25">
      <c r="A9" s="46" t="s">
        <v>139</v>
      </c>
      <c r="B9" s="22">
        <v>0</v>
      </c>
      <c r="C9" s="123">
        <v>0</v>
      </c>
      <c r="D9" s="26"/>
      <c r="E9" s="32"/>
    </row>
    <row r="10" spans="1:9" ht="15" customHeight="1" x14ac:dyDescent="0.25">
      <c r="A10" s="3" t="s">
        <v>52</v>
      </c>
      <c r="B10" s="22">
        <v>26.417999999999999</v>
      </c>
      <c r="C10" s="123">
        <f>B10*25</f>
        <v>660.44999999999993</v>
      </c>
      <c r="D10" s="22"/>
      <c r="E10" s="27" t="s">
        <v>4</v>
      </c>
    </row>
    <row r="11" spans="1:9" ht="15" customHeight="1" x14ac:dyDescent="0.25">
      <c r="A11" s="3" t="s">
        <v>53</v>
      </c>
      <c r="B11" s="21" t="s">
        <v>4</v>
      </c>
      <c r="C11" s="28" t="s">
        <v>4</v>
      </c>
      <c r="D11" s="21" t="s">
        <v>4</v>
      </c>
      <c r="E11" s="28" t="s">
        <v>4</v>
      </c>
      <c r="F11" s="30"/>
    </row>
    <row r="12" spans="1:9" ht="15" customHeight="1" x14ac:dyDescent="0.25">
      <c r="A12" s="3" t="s">
        <v>54</v>
      </c>
      <c r="B12" s="22"/>
      <c r="C12" s="27"/>
      <c r="D12" s="22"/>
      <c r="E12" s="27"/>
    </row>
    <row r="13" spans="1:9" ht="15" customHeight="1" x14ac:dyDescent="0.25">
      <c r="A13" s="3" t="s">
        <v>55</v>
      </c>
      <c r="B13" s="21" t="s">
        <v>4</v>
      </c>
      <c r="C13" s="28" t="s">
        <v>4</v>
      </c>
      <c r="D13" s="21"/>
      <c r="E13" s="28"/>
    </row>
    <row r="14" spans="1:9" ht="15" customHeight="1" x14ac:dyDescent="0.25">
      <c r="A14" s="3" t="s">
        <v>56</v>
      </c>
      <c r="B14" s="22"/>
      <c r="C14" s="27"/>
      <c r="D14" s="22"/>
      <c r="E14" s="27"/>
    </row>
    <row r="15" spans="1:9" ht="15" customHeight="1" x14ac:dyDescent="0.25">
      <c r="A15" s="3" t="s">
        <v>57</v>
      </c>
      <c r="B15" s="21"/>
      <c r="C15" s="28"/>
      <c r="D15" s="21"/>
      <c r="E15" s="28"/>
    </row>
    <row r="16" spans="1:9" ht="15" customHeight="1" x14ac:dyDescent="0.25">
      <c r="A16" s="3" t="s">
        <v>58</v>
      </c>
      <c r="B16" s="22" t="s">
        <v>4</v>
      </c>
      <c r="C16" s="27" t="s">
        <v>4</v>
      </c>
      <c r="D16" s="22" t="s">
        <v>4</v>
      </c>
      <c r="E16" s="27" t="s">
        <v>4</v>
      </c>
      <c r="F16" s="7"/>
    </row>
    <row r="17" spans="1:5" ht="15" customHeight="1" x14ac:dyDescent="0.25">
      <c r="A17" s="3" t="s">
        <v>59</v>
      </c>
      <c r="B17" s="21" t="s">
        <v>4</v>
      </c>
      <c r="C17" s="28" t="s">
        <v>4</v>
      </c>
      <c r="D17" s="21" t="s">
        <v>4</v>
      </c>
      <c r="E17" s="28" t="s">
        <v>4</v>
      </c>
    </row>
    <row r="18" spans="1:5" ht="15" customHeight="1" x14ac:dyDescent="0.25">
      <c r="A18" s="34" t="s">
        <v>60</v>
      </c>
      <c r="B18" s="26">
        <v>18.739000000000001</v>
      </c>
      <c r="C18" s="126">
        <f>B18*80</f>
        <v>1499.1200000000001</v>
      </c>
      <c r="D18" s="26">
        <v>18.739000000000001</v>
      </c>
      <c r="E18" s="126">
        <v>390</v>
      </c>
    </row>
    <row r="19" spans="1:5" ht="15" customHeight="1" x14ac:dyDescent="0.25">
      <c r="A19" s="3" t="s">
        <v>61</v>
      </c>
      <c r="B19" s="21">
        <v>0</v>
      </c>
      <c r="C19" s="127">
        <f>B19*80</f>
        <v>0</v>
      </c>
      <c r="D19" s="21"/>
      <c r="E19" s="28"/>
    </row>
    <row r="20" spans="1:5" ht="15" customHeight="1" x14ac:dyDescent="0.25">
      <c r="A20" s="3" t="s">
        <v>62</v>
      </c>
      <c r="B20" s="21">
        <v>18.739000000000001</v>
      </c>
      <c r="C20" s="127">
        <f>B20*80</f>
        <v>1499.1200000000001</v>
      </c>
      <c r="D20" s="22" t="s">
        <v>4</v>
      </c>
      <c r="E20" s="27" t="s">
        <v>4</v>
      </c>
    </row>
    <row r="21" spans="1:5" ht="15" customHeight="1" x14ac:dyDescent="0.25">
      <c r="A21" s="35" t="s">
        <v>104</v>
      </c>
      <c r="B21" s="25">
        <v>1.282</v>
      </c>
      <c r="C21" s="125">
        <f>B21*20</f>
        <v>25.64</v>
      </c>
      <c r="D21" s="25">
        <v>1.282</v>
      </c>
      <c r="E21" s="125">
        <v>90</v>
      </c>
    </row>
    <row r="22" spans="1:5" ht="15" customHeight="1" x14ac:dyDescent="0.25">
      <c r="A22" s="36" t="s">
        <v>105</v>
      </c>
      <c r="B22" s="25">
        <v>0.90600000000000003</v>
      </c>
      <c r="C22" s="125">
        <f>C23</f>
        <v>0</v>
      </c>
      <c r="D22" s="25">
        <v>0.90600000000000003</v>
      </c>
      <c r="E22" s="125">
        <v>30</v>
      </c>
    </row>
    <row r="23" spans="1:5" s="50" customFormat="1" ht="15" customHeight="1" x14ac:dyDescent="0.25">
      <c r="A23" s="45" t="s">
        <v>137</v>
      </c>
      <c r="B23" s="21">
        <v>0.90600000000000003</v>
      </c>
      <c r="C23" s="127">
        <f>B23*0</f>
        <v>0</v>
      </c>
      <c r="D23" s="21"/>
      <c r="E23" s="28"/>
    </row>
    <row r="24" spans="1:5" s="50" customFormat="1" ht="15" customHeight="1" x14ac:dyDescent="0.25">
      <c r="A24" s="46" t="s">
        <v>138</v>
      </c>
      <c r="B24" s="21">
        <v>0</v>
      </c>
      <c r="C24" s="127">
        <v>0</v>
      </c>
      <c r="D24" s="25"/>
      <c r="E24" s="31"/>
    </row>
    <row r="25" spans="1:5" ht="15" customHeight="1" x14ac:dyDescent="0.25">
      <c r="A25" s="34" t="s">
        <v>63</v>
      </c>
      <c r="B25" s="25">
        <v>0.112</v>
      </c>
      <c r="C25" s="125">
        <f>C26</f>
        <v>11.200000000000001</v>
      </c>
      <c r="D25" s="25">
        <v>0.112</v>
      </c>
      <c r="E25" s="125">
        <v>30</v>
      </c>
    </row>
    <row r="26" spans="1:5" s="47" customFormat="1" ht="15" customHeight="1" x14ac:dyDescent="0.25">
      <c r="A26" s="45" t="s">
        <v>137</v>
      </c>
      <c r="B26" s="21">
        <v>0.112</v>
      </c>
      <c r="C26" s="127">
        <f>B26*100</f>
        <v>11.200000000000001</v>
      </c>
      <c r="D26" s="21"/>
      <c r="E26" s="28"/>
    </row>
    <row r="27" spans="1:5" s="47" customFormat="1" ht="15" customHeight="1" x14ac:dyDescent="0.25">
      <c r="A27" s="46" t="s">
        <v>138</v>
      </c>
      <c r="B27" s="21">
        <v>0</v>
      </c>
      <c r="C27" s="127">
        <v>0</v>
      </c>
      <c r="D27" s="25"/>
      <c r="E27" s="31"/>
    </row>
    <row r="28" spans="1:5" ht="15" customHeight="1" x14ac:dyDescent="0.25">
      <c r="A28" s="34" t="s">
        <v>64</v>
      </c>
      <c r="B28" s="21"/>
      <c r="C28" s="23"/>
      <c r="D28" s="21"/>
      <c r="E28" s="27"/>
    </row>
    <row r="29" spans="1:5" ht="15" customHeight="1" x14ac:dyDescent="0.25">
      <c r="A29" s="3" t="s">
        <v>65</v>
      </c>
      <c r="B29" s="23"/>
      <c r="C29" s="23"/>
      <c r="D29" s="22"/>
      <c r="E29" s="27"/>
    </row>
    <row r="30" spans="1:5" x14ac:dyDescent="0.25">
      <c r="C30" s="128"/>
      <c r="D30" s="129"/>
      <c r="E30" s="128"/>
    </row>
    <row r="31" spans="1:5" x14ac:dyDescent="0.25">
      <c r="A31" s="29"/>
      <c r="C31" s="129"/>
      <c r="D31" s="129"/>
      <c r="E31" s="129"/>
    </row>
  </sheetData>
  <mergeCells count="4">
    <mergeCell ref="B3:C3"/>
    <mergeCell ref="D3:E3"/>
    <mergeCell ref="A1:E1"/>
    <mergeCell ref="A3:A4"/>
  </mergeCells>
  <pageMargins left="0.75" right="0.75" top="1" bottom="1" header="0.5" footer="0.5"/>
  <pageSetup paperSize="9" scale="7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3"/>
  <sheetViews>
    <sheetView view="pageBreakPreview" zoomScaleNormal="100" zoomScaleSheetLayoutView="100" workbookViewId="0">
      <selection activeCell="B18" sqref="B18"/>
    </sheetView>
  </sheetViews>
  <sheetFormatPr defaultRowHeight="15" x14ac:dyDescent="0.25"/>
  <cols>
    <col min="1" max="1" width="29" customWidth="1"/>
    <col min="2" max="2" width="20"/>
    <col min="3" max="3" width="16"/>
    <col min="4" max="4" width="20"/>
    <col min="5" max="5" width="15"/>
  </cols>
  <sheetData>
    <row r="1" spans="1:9" ht="14.1" customHeight="1" x14ac:dyDescent="0.25">
      <c r="A1" s="100" t="s">
        <v>111</v>
      </c>
      <c r="B1" s="97"/>
      <c r="C1" s="97"/>
      <c r="D1" s="97"/>
      <c r="E1" s="97"/>
    </row>
    <row r="2" spans="1:9" ht="14.1" customHeight="1" x14ac:dyDescent="0.25">
      <c r="A2" s="12"/>
      <c r="B2" s="12"/>
      <c r="C2" s="12"/>
      <c r="D2" s="12"/>
      <c r="E2" s="12"/>
    </row>
    <row r="3" spans="1:9" ht="43.35" customHeight="1" x14ac:dyDescent="0.25">
      <c r="A3" s="83" t="s">
        <v>66</v>
      </c>
      <c r="B3" s="98" t="s">
        <v>106</v>
      </c>
      <c r="C3" s="99" t="s">
        <v>67</v>
      </c>
      <c r="D3" s="98" t="s">
        <v>107</v>
      </c>
      <c r="E3" s="99" t="s">
        <v>4</v>
      </c>
    </row>
    <row r="4" spans="1:9" ht="14.1" customHeight="1" x14ac:dyDescent="0.25">
      <c r="A4" s="85"/>
      <c r="B4" s="2" t="s">
        <v>68</v>
      </c>
      <c r="C4" s="2" t="s">
        <v>69</v>
      </c>
      <c r="D4" s="2" t="s">
        <v>70</v>
      </c>
      <c r="E4" s="2" t="s">
        <v>71</v>
      </c>
    </row>
    <row r="5" spans="1:9" ht="15" customHeight="1" x14ac:dyDescent="0.25">
      <c r="A5" s="33" t="s">
        <v>50</v>
      </c>
      <c r="B5" s="23">
        <v>0</v>
      </c>
      <c r="C5" s="23">
        <v>0</v>
      </c>
      <c r="D5" s="23">
        <v>0</v>
      </c>
      <c r="E5" s="23">
        <v>0</v>
      </c>
    </row>
    <row r="6" spans="1:9" ht="15" customHeight="1" x14ac:dyDescent="0.25">
      <c r="A6" s="34" t="s">
        <v>51</v>
      </c>
      <c r="B6" s="23">
        <v>0</v>
      </c>
      <c r="C6" s="23">
        <v>0</v>
      </c>
      <c r="D6" s="23">
        <v>0</v>
      </c>
      <c r="E6" s="23">
        <v>0</v>
      </c>
    </row>
    <row r="7" spans="1:9" ht="15" customHeight="1" x14ac:dyDescent="0.25">
      <c r="A7" s="3" t="s">
        <v>52</v>
      </c>
      <c r="B7" s="23">
        <v>0</v>
      </c>
      <c r="C7" s="23">
        <v>0</v>
      </c>
      <c r="D7" s="23">
        <v>0</v>
      </c>
      <c r="E7" s="23">
        <v>0</v>
      </c>
    </row>
    <row r="8" spans="1:9" ht="15" customHeight="1" x14ac:dyDescent="0.25">
      <c r="A8" s="3" t="s">
        <v>53</v>
      </c>
      <c r="B8" s="23">
        <v>0</v>
      </c>
      <c r="C8" s="23">
        <v>0</v>
      </c>
      <c r="D8" s="23">
        <v>0</v>
      </c>
      <c r="E8" s="23">
        <v>0</v>
      </c>
    </row>
    <row r="9" spans="1:9" ht="15" customHeight="1" x14ac:dyDescent="0.25">
      <c r="A9" s="3" t="s">
        <v>54</v>
      </c>
      <c r="B9" s="23">
        <v>0</v>
      </c>
      <c r="C9" s="23">
        <v>0</v>
      </c>
      <c r="D9" s="23">
        <v>0</v>
      </c>
      <c r="E9" s="23">
        <v>0</v>
      </c>
    </row>
    <row r="10" spans="1:9" ht="15" customHeight="1" x14ac:dyDescent="0.25">
      <c r="A10" s="3" t="s">
        <v>55</v>
      </c>
      <c r="B10" s="23">
        <v>0</v>
      </c>
      <c r="C10" s="23">
        <v>0</v>
      </c>
      <c r="D10" s="23">
        <v>0</v>
      </c>
      <c r="E10" s="23">
        <v>0</v>
      </c>
    </row>
    <row r="11" spans="1:9" ht="15" customHeight="1" x14ac:dyDescent="0.25">
      <c r="A11" s="3" t="s">
        <v>56</v>
      </c>
      <c r="B11" s="23">
        <v>0</v>
      </c>
      <c r="C11" s="23">
        <v>0</v>
      </c>
      <c r="D11" s="23">
        <v>0</v>
      </c>
      <c r="E11" s="23">
        <v>0</v>
      </c>
    </row>
    <row r="12" spans="1:9" ht="15" customHeight="1" x14ac:dyDescent="0.25">
      <c r="A12" s="3" t="s">
        <v>57</v>
      </c>
      <c r="B12" s="23">
        <v>0</v>
      </c>
      <c r="C12" s="23">
        <v>0</v>
      </c>
      <c r="D12" s="23">
        <v>0</v>
      </c>
      <c r="E12" s="23">
        <v>0</v>
      </c>
    </row>
    <row r="13" spans="1:9" ht="15" customHeight="1" x14ac:dyDescent="0.25">
      <c r="A13" s="3" t="s">
        <v>58</v>
      </c>
      <c r="B13" s="23">
        <v>0</v>
      </c>
      <c r="C13" s="23">
        <v>0</v>
      </c>
      <c r="D13" s="23">
        <v>0</v>
      </c>
      <c r="E13" s="23">
        <v>0</v>
      </c>
    </row>
    <row r="14" spans="1:9" ht="15" customHeight="1" x14ac:dyDescent="0.25">
      <c r="A14" s="3" t="s">
        <v>59</v>
      </c>
      <c r="B14" s="23">
        <v>0</v>
      </c>
      <c r="C14" s="23">
        <v>0</v>
      </c>
      <c r="D14" s="23">
        <v>0</v>
      </c>
      <c r="E14" s="23">
        <v>0</v>
      </c>
    </row>
    <row r="15" spans="1:9" ht="15" customHeight="1" x14ac:dyDescent="0.25">
      <c r="A15" s="34" t="s">
        <v>60</v>
      </c>
      <c r="B15" s="23">
        <v>0</v>
      </c>
      <c r="C15" s="23">
        <v>0</v>
      </c>
      <c r="D15" s="23">
        <v>0</v>
      </c>
      <c r="E15" s="23">
        <v>0</v>
      </c>
    </row>
    <row r="16" spans="1:9" ht="15" customHeight="1" x14ac:dyDescent="0.25">
      <c r="A16" s="3" t="s">
        <v>61</v>
      </c>
      <c r="B16" s="23">
        <v>0</v>
      </c>
      <c r="C16" s="23">
        <v>0</v>
      </c>
      <c r="D16" s="23">
        <v>0</v>
      </c>
      <c r="E16" s="23">
        <v>0</v>
      </c>
      <c r="F16" s="8"/>
      <c r="G16" s="8"/>
      <c r="H16" s="8"/>
      <c r="I16" s="8"/>
    </row>
    <row r="17" spans="1:6" ht="15" customHeight="1" x14ac:dyDescent="0.25">
      <c r="A17" s="3" t="s">
        <v>62</v>
      </c>
      <c r="B17" s="23">
        <v>0</v>
      </c>
      <c r="C17" s="23">
        <v>0</v>
      </c>
      <c r="D17" s="23">
        <v>0</v>
      </c>
      <c r="E17" s="23">
        <v>0</v>
      </c>
    </row>
    <row r="18" spans="1:6" ht="15" customHeight="1" x14ac:dyDescent="0.25">
      <c r="A18" s="35" t="s">
        <v>104</v>
      </c>
      <c r="B18" s="23">
        <v>0</v>
      </c>
      <c r="C18" s="23">
        <v>0</v>
      </c>
      <c r="D18" s="23">
        <v>0</v>
      </c>
      <c r="E18" s="23">
        <v>0</v>
      </c>
    </row>
    <row r="19" spans="1:6" ht="15" customHeight="1" x14ac:dyDescent="0.25">
      <c r="A19" s="36" t="s">
        <v>105</v>
      </c>
      <c r="B19" s="23">
        <v>0</v>
      </c>
      <c r="C19" s="23">
        <v>0</v>
      </c>
      <c r="D19" s="23">
        <v>0</v>
      </c>
      <c r="E19" s="23">
        <v>0</v>
      </c>
    </row>
    <row r="20" spans="1:6" ht="15" customHeight="1" x14ac:dyDescent="0.25">
      <c r="A20" s="34" t="s">
        <v>63</v>
      </c>
      <c r="B20" s="23">
        <v>0</v>
      </c>
      <c r="C20" s="23">
        <v>0</v>
      </c>
      <c r="D20" s="23">
        <v>0</v>
      </c>
      <c r="E20" s="23">
        <v>0</v>
      </c>
    </row>
    <row r="21" spans="1:6" ht="15" customHeight="1" x14ac:dyDescent="0.25">
      <c r="A21" s="34" t="s">
        <v>64</v>
      </c>
      <c r="B21" s="23">
        <v>0</v>
      </c>
      <c r="C21" s="23">
        <v>0</v>
      </c>
      <c r="D21" s="23">
        <v>0</v>
      </c>
      <c r="E21" s="23">
        <v>0</v>
      </c>
    </row>
    <row r="22" spans="1:6" ht="15" customHeight="1" x14ac:dyDescent="0.25">
      <c r="A22" s="3" t="s">
        <v>65</v>
      </c>
      <c r="B22" s="23">
        <v>0</v>
      </c>
      <c r="C22" s="23">
        <v>0</v>
      </c>
      <c r="D22" s="23">
        <v>0</v>
      </c>
      <c r="E22" s="23">
        <v>0</v>
      </c>
    </row>
    <row r="23" spans="1:6" x14ac:dyDescent="0.25">
      <c r="D23" s="7"/>
      <c r="E23" s="7"/>
      <c r="F23" s="7"/>
    </row>
  </sheetData>
  <mergeCells count="4">
    <mergeCell ref="B3:C3"/>
    <mergeCell ref="D3:E3"/>
    <mergeCell ref="A3:A4"/>
    <mergeCell ref="A1:E1"/>
  </mergeCells>
  <pageMargins left="0.75" right="0.75" top="1" bottom="1" header="0.5" footer="0.5"/>
  <pageSetup paperSize="9" scale="8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8"/>
  <sheetViews>
    <sheetView tabSelected="1" view="pageBreakPreview" zoomScaleNormal="100" zoomScaleSheetLayoutView="100" workbookViewId="0">
      <selection activeCell="D9" sqref="D9:D10"/>
    </sheetView>
  </sheetViews>
  <sheetFormatPr defaultRowHeight="15" x14ac:dyDescent="0.25"/>
  <cols>
    <col min="1" max="1" width="30"/>
    <col min="2" max="2" width="20"/>
    <col min="3" max="3" width="16"/>
    <col min="4" max="4" width="20"/>
    <col min="5" max="5" width="15"/>
  </cols>
  <sheetData>
    <row r="1" spans="1:9" ht="14.1" customHeight="1" x14ac:dyDescent="0.25">
      <c r="A1" s="100" t="s">
        <v>112</v>
      </c>
      <c r="B1" s="97"/>
      <c r="C1" s="97"/>
      <c r="D1" s="97"/>
      <c r="E1" s="97"/>
    </row>
    <row r="2" spans="1:9" ht="6.75" customHeight="1" x14ac:dyDescent="0.25">
      <c r="A2" s="101" t="s">
        <v>72</v>
      </c>
      <c r="B2" s="101"/>
      <c r="C2" s="101"/>
      <c r="D2" s="101"/>
      <c r="E2" s="101"/>
      <c r="F2" s="101"/>
      <c r="G2" s="101"/>
      <c r="H2" s="101"/>
      <c r="I2" s="101"/>
    </row>
    <row r="3" spans="1:9" ht="90" customHeight="1" x14ac:dyDescent="0.25">
      <c r="A3" s="83" t="s">
        <v>73</v>
      </c>
      <c r="B3" s="48" t="s">
        <v>74</v>
      </c>
      <c r="C3" s="49" t="s">
        <v>75</v>
      </c>
      <c r="D3" s="48" t="s">
        <v>76</v>
      </c>
      <c r="E3" s="49" t="s">
        <v>77</v>
      </c>
    </row>
    <row r="4" spans="1:9" ht="13.5" customHeight="1" x14ac:dyDescent="0.25">
      <c r="A4" s="85"/>
      <c r="B4" s="2" t="s">
        <v>78</v>
      </c>
      <c r="C4" s="2" t="s">
        <v>79</v>
      </c>
      <c r="D4" s="2" t="s">
        <v>80</v>
      </c>
      <c r="E4" s="2" t="s">
        <v>81</v>
      </c>
    </row>
    <row r="5" spans="1:9" ht="15" customHeight="1" x14ac:dyDescent="0.25">
      <c r="A5" s="33" t="s">
        <v>50</v>
      </c>
      <c r="B5" s="24">
        <v>14.839</v>
      </c>
      <c r="C5" s="122">
        <v>53.1</v>
      </c>
      <c r="D5" s="24">
        <v>14.839</v>
      </c>
      <c r="E5" s="122">
        <v>0</v>
      </c>
    </row>
    <row r="6" spans="1:9" s="41" customFormat="1" ht="15" customHeight="1" x14ac:dyDescent="0.25">
      <c r="A6" s="45" t="s">
        <v>135</v>
      </c>
      <c r="B6" s="22">
        <v>11.66</v>
      </c>
      <c r="C6" s="123">
        <f>B6*5</f>
        <v>58.3</v>
      </c>
      <c r="D6" s="26">
        <v>11.66</v>
      </c>
      <c r="E6" s="126">
        <v>120</v>
      </c>
    </row>
    <row r="7" spans="1:9" s="41" customFormat="1" ht="15" customHeight="1" x14ac:dyDescent="0.25">
      <c r="A7" s="46" t="s">
        <v>136</v>
      </c>
      <c r="B7" s="44">
        <v>3.1789999999999998</v>
      </c>
      <c r="C7" s="124">
        <v>0</v>
      </c>
      <c r="D7" s="42"/>
      <c r="E7" s="43"/>
    </row>
    <row r="8" spans="1:9" ht="15" customHeight="1" x14ac:dyDescent="0.25">
      <c r="A8" s="34" t="s">
        <v>51</v>
      </c>
      <c r="B8" s="25">
        <v>26.417999999999999</v>
      </c>
      <c r="C8" s="125">
        <f>B8*25</f>
        <v>660.44999999999993</v>
      </c>
      <c r="D8" s="25">
        <v>26.417999999999999</v>
      </c>
      <c r="E8" s="125">
        <v>310</v>
      </c>
    </row>
    <row r="9" spans="1:9" ht="15" customHeight="1" x14ac:dyDescent="0.25">
      <c r="A9" s="46" t="s">
        <v>139</v>
      </c>
      <c r="B9" s="22">
        <v>0</v>
      </c>
      <c r="C9" s="123">
        <v>0</v>
      </c>
      <c r="D9" s="26"/>
      <c r="E9" s="32"/>
    </row>
    <row r="10" spans="1:9" ht="15" customHeight="1" x14ac:dyDescent="0.25">
      <c r="A10" s="3" t="s">
        <v>52</v>
      </c>
      <c r="B10" s="22">
        <v>26.417999999999999</v>
      </c>
      <c r="C10" s="123">
        <f>B10*25</f>
        <v>660.44999999999993</v>
      </c>
      <c r="D10" s="22"/>
      <c r="E10" s="27" t="s">
        <v>4</v>
      </c>
    </row>
    <row r="11" spans="1:9" ht="15" customHeight="1" x14ac:dyDescent="0.25">
      <c r="A11" s="3" t="s">
        <v>53</v>
      </c>
      <c r="B11" s="21" t="s">
        <v>4</v>
      </c>
      <c r="C11" s="28" t="s">
        <v>4</v>
      </c>
      <c r="D11" s="21" t="s">
        <v>4</v>
      </c>
      <c r="E11" s="28" t="s">
        <v>4</v>
      </c>
    </row>
    <row r="12" spans="1:9" ht="15" customHeight="1" x14ac:dyDescent="0.25">
      <c r="A12" s="3" t="s">
        <v>54</v>
      </c>
      <c r="B12" s="22"/>
      <c r="C12" s="27"/>
      <c r="D12" s="22"/>
      <c r="E12" s="27"/>
    </row>
    <row r="13" spans="1:9" ht="15" customHeight="1" x14ac:dyDescent="0.25">
      <c r="A13" s="3" t="s">
        <v>55</v>
      </c>
      <c r="B13" s="21" t="s">
        <v>4</v>
      </c>
      <c r="C13" s="28" t="s">
        <v>4</v>
      </c>
      <c r="D13" s="21"/>
      <c r="E13" s="28"/>
    </row>
    <row r="14" spans="1:9" ht="15" customHeight="1" x14ac:dyDescent="0.25">
      <c r="A14" s="3" t="s">
        <v>56</v>
      </c>
      <c r="B14" s="22"/>
      <c r="C14" s="27"/>
      <c r="D14" s="22"/>
      <c r="E14" s="27"/>
    </row>
    <row r="15" spans="1:9" ht="15" customHeight="1" x14ac:dyDescent="0.25">
      <c r="A15" s="3" t="s">
        <v>57</v>
      </c>
      <c r="B15" s="21"/>
      <c r="C15" s="28"/>
      <c r="D15" s="21"/>
      <c r="E15" s="28"/>
    </row>
    <row r="16" spans="1:9" ht="15" customHeight="1" x14ac:dyDescent="0.25">
      <c r="A16" s="3" t="s">
        <v>58</v>
      </c>
      <c r="B16" s="22" t="s">
        <v>4</v>
      </c>
      <c r="C16" s="27" t="s">
        <v>4</v>
      </c>
      <c r="D16" s="22" t="s">
        <v>4</v>
      </c>
      <c r="E16" s="27" t="s">
        <v>4</v>
      </c>
    </row>
    <row r="17" spans="1:18" ht="15" customHeight="1" x14ac:dyDescent="0.25">
      <c r="A17" s="3" t="s">
        <v>59</v>
      </c>
      <c r="B17" s="21" t="s">
        <v>4</v>
      </c>
      <c r="C17" s="28" t="s">
        <v>4</v>
      </c>
      <c r="D17" s="21" t="s">
        <v>4</v>
      </c>
      <c r="E17" s="28" t="s">
        <v>4</v>
      </c>
      <c r="O17" s="109"/>
      <c r="P17" s="109"/>
      <c r="Q17" s="109"/>
      <c r="R17" s="109"/>
    </row>
    <row r="18" spans="1:18" ht="15" customHeight="1" x14ac:dyDescent="0.25">
      <c r="A18" s="34" t="s">
        <v>60</v>
      </c>
      <c r="B18" s="26">
        <v>18.739000000000001</v>
      </c>
      <c r="C18" s="126">
        <f>B18*80</f>
        <v>1499.1200000000001</v>
      </c>
      <c r="D18" s="26">
        <v>18.739000000000001</v>
      </c>
      <c r="E18" s="126">
        <v>390</v>
      </c>
      <c r="F18" s="8"/>
      <c r="G18" s="8"/>
      <c r="H18" s="8"/>
      <c r="I18" s="8"/>
      <c r="O18" s="110"/>
      <c r="P18" s="110"/>
      <c r="Q18" s="110"/>
      <c r="R18" s="110"/>
    </row>
    <row r="19" spans="1:18" ht="15" customHeight="1" x14ac:dyDescent="0.25">
      <c r="A19" s="3" t="s">
        <v>61</v>
      </c>
      <c r="B19" s="21">
        <v>0</v>
      </c>
      <c r="C19" s="127">
        <f>B19*80</f>
        <v>0</v>
      </c>
      <c r="D19" s="21"/>
      <c r="E19" s="28"/>
    </row>
    <row r="20" spans="1:18" ht="15" customHeight="1" x14ac:dyDescent="0.25">
      <c r="A20" s="3" t="s">
        <v>62</v>
      </c>
      <c r="B20" s="21">
        <v>18.739000000000001</v>
      </c>
      <c r="C20" s="127">
        <f>B20*80</f>
        <v>1499.1200000000001</v>
      </c>
      <c r="D20" s="22" t="s">
        <v>4</v>
      </c>
      <c r="E20" s="27" t="s">
        <v>4</v>
      </c>
    </row>
    <row r="21" spans="1:18" ht="15" customHeight="1" x14ac:dyDescent="0.25">
      <c r="A21" s="35" t="s">
        <v>104</v>
      </c>
      <c r="B21" s="25">
        <v>1.282</v>
      </c>
      <c r="C21" s="125">
        <f>B21*20</f>
        <v>25.64</v>
      </c>
      <c r="D21" s="25">
        <v>1.282</v>
      </c>
      <c r="E21" s="125">
        <v>90</v>
      </c>
    </row>
    <row r="22" spans="1:18" s="50" customFormat="1" ht="15" customHeight="1" x14ac:dyDescent="0.25">
      <c r="A22" s="36" t="s">
        <v>105</v>
      </c>
      <c r="B22" s="25">
        <v>0.90600000000000003</v>
      </c>
      <c r="C22" s="125">
        <f>C23</f>
        <v>0</v>
      </c>
      <c r="D22" s="25">
        <v>0.90600000000000003</v>
      </c>
      <c r="E22" s="125">
        <v>30</v>
      </c>
    </row>
    <row r="23" spans="1:18" s="50" customFormat="1" ht="15" customHeight="1" x14ac:dyDescent="0.25">
      <c r="A23" s="45" t="s">
        <v>137</v>
      </c>
      <c r="B23" s="21">
        <v>0.90600000000000003</v>
      </c>
      <c r="C23" s="127">
        <f>B23*0</f>
        <v>0</v>
      </c>
      <c r="D23" s="21"/>
      <c r="E23" s="28"/>
    </row>
    <row r="24" spans="1:18" ht="15" customHeight="1" x14ac:dyDescent="0.25">
      <c r="A24" s="46" t="s">
        <v>138</v>
      </c>
      <c r="B24" s="21">
        <v>0</v>
      </c>
      <c r="C24" s="127">
        <v>0</v>
      </c>
      <c r="D24" s="25"/>
      <c r="E24" s="31"/>
    </row>
    <row r="25" spans="1:18" s="47" customFormat="1" ht="15" customHeight="1" x14ac:dyDescent="0.25">
      <c r="A25" s="34" t="s">
        <v>63</v>
      </c>
      <c r="B25" s="25">
        <v>0.112</v>
      </c>
      <c r="C25" s="125">
        <f>C26</f>
        <v>11.200000000000001</v>
      </c>
      <c r="D25" s="25">
        <v>0.112</v>
      </c>
      <c r="E25" s="125">
        <v>30</v>
      </c>
    </row>
    <row r="26" spans="1:18" s="47" customFormat="1" ht="15" customHeight="1" x14ac:dyDescent="0.25">
      <c r="A26" s="45" t="s">
        <v>137</v>
      </c>
      <c r="B26" s="21">
        <v>0.112</v>
      </c>
      <c r="C26" s="127">
        <f>B26*100</f>
        <v>11.200000000000001</v>
      </c>
      <c r="D26" s="21"/>
      <c r="E26" s="28"/>
    </row>
    <row r="27" spans="1:18" ht="15" customHeight="1" x14ac:dyDescent="0.25">
      <c r="A27" s="46" t="s">
        <v>138</v>
      </c>
      <c r="B27" s="21">
        <v>0</v>
      </c>
      <c r="C27" s="127">
        <v>0</v>
      </c>
      <c r="D27" s="25"/>
      <c r="E27" s="31"/>
    </row>
    <row r="28" spans="1:18" ht="15" customHeight="1" x14ac:dyDescent="0.25">
      <c r="A28" s="34" t="s">
        <v>64</v>
      </c>
      <c r="B28" s="21"/>
      <c r="C28" s="23"/>
      <c r="D28" s="21"/>
      <c r="E28" s="27"/>
      <c r="O28" s="109"/>
      <c r="P28" s="109"/>
      <c r="Q28" s="109"/>
      <c r="R28" s="109"/>
    </row>
    <row r="29" spans="1:18" ht="14.1" customHeight="1" x14ac:dyDescent="0.25">
      <c r="A29" s="3" t="s">
        <v>65</v>
      </c>
      <c r="B29" s="23"/>
      <c r="C29" s="23"/>
      <c r="D29" s="22"/>
      <c r="E29" s="27"/>
      <c r="O29" s="5"/>
      <c r="P29" s="5"/>
      <c r="Q29" s="5"/>
      <c r="R29" s="5"/>
    </row>
    <row r="30" spans="1:18" ht="14.1" customHeight="1" x14ac:dyDescent="0.25">
      <c r="A30" s="1" t="s">
        <v>82</v>
      </c>
      <c r="B30" s="50" t="s">
        <v>83</v>
      </c>
      <c r="C30" s="50" t="s">
        <v>84</v>
      </c>
      <c r="D30" s="7" t="s">
        <v>85</v>
      </c>
      <c r="E30" s="7" t="s">
        <v>86</v>
      </c>
      <c r="F30" s="7"/>
    </row>
    <row r="31" spans="1:18" ht="31.7" customHeight="1" x14ac:dyDescent="0.25">
      <c r="A31" s="102" t="s">
        <v>114</v>
      </c>
      <c r="B31" s="102"/>
      <c r="C31" s="102"/>
      <c r="D31" s="102"/>
      <c r="E31" s="4" t="s">
        <v>87</v>
      </c>
    </row>
    <row r="32" spans="1:18" ht="14.1" customHeight="1" x14ac:dyDescent="0.25">
      <c r="A32" s="106" t="s">
        <v>88</v>
      </c>
      <c r="B32" s="102" t="s">
        <v>108</v>
      </c>
      <c r="C32" s="102"/>
      <c r="D32" s="102"/>
      <c r="E32" s="5"/>
    </row>
    <row r="33" spans="1:5" ht="16.350000000000001" customHeight="1" x14ac:dyDescent="0.25">
      <c r="A33" s="107"/>
      <c r="B33" s="102"/>
      <c r="C33" s="102"/>
      <c r="D33" s="102"/>
      <c r="E33" s="6"/>
    </row>
    <row r="34" spans="1:5" ht="14.1" customHeight="1" x14ac:dyDescent="0.25">
      <c r="A34" s="107"/>
      <c r="B34" s="103" t="s">
        <v>89</v>
      </c>
      <c r="C34" s="104"/>
      <c r="D34" s="105"/>
      <c r="E34" s="4" t="s">
        <v>90</v>
      </c>
    </row>
    <row r="35" spans="1:5" ht="27" customHeight="1" x14ac:dyDescent="0.25">
      <c r="A35" s="108"/>
      <c r="B35" s="112" t="s">
        <v>109</v>
      </c>
      <c r="C35" s="113"/>
      <c r="D35" s="114"/>
      <c r="E35" s="4" t="s">
        <v>91</v>
      </c>
    </row>
    <row r="36" spans="1:5" ht="27" customHeight="1" x14ac:dyDescent="0.25">
      <c r="B36" s="9"/>
      <c r="C36" s="9"/>
      <c r="D36" s="9"/>
    </row>
    <row r="37" spans="1:5" ht="14.1" customHeight="1" x14ac:dyDescent="0.25">
      <c r="A37" s="109" t="s">
        <v>92</v>
      </c>
      <c r="B37" s="111"/>
      <c r="C37" s="111"/>
      <c r="D37" s="111"/>
    </row>
    <row r="38" spans="1:5" ht="27" customHeight="1" x14ac:dyDescent="0.25">
      <c r="A38" s="110" t="s">
        <v>93</v>
      </c>
      <c r="B38" s="111"/>
      <c r="C38" s="111"/>
      <c r="D38" s="111"/>
    </row>
    <row r="39" spans="1:5" ht="14.1" customHeight="1" x14ac:dyDescent="0.25">
      <c r="A39" s="109" t="s">
        <v>94</v>
      </c>
      <c r="B39" s="111"/>
      <c r="C39" s="111"/>
      <c r="D39" s="111"/>
    </row>
    <row r="40" spans="1:5" ht="14.1" customHeight="1" x14ac:dyDescent="0.25">
      <c r="A40" s="109" t="s">
        <v>95</v>
      </c>
      <c r="B40" s="111"/>
      <c r="C40" s="111"/>
      <c r="D40" s="111"/>
    </row>
    <row r="41" spans="1:5" ht="14.1" customHeight="1" x14ac:dyDescent="0.25">
      <c r="A41" s="109" t="s">
        <v>96</v>
      </c>
      <c r="B41" s="111"/>
      <c r="C41" s="111"/>
      <c r="D41" s="111"/>
    </row>
    <row r="42" spans="1:5" ht="14.1" customHeight="1" x14ac:dyDescent="0.25">
      <c r="A42" s="109" t="s">
        <v>97</v>
      </c>
      <c r="B42" s="111"/>
      <c r="C42" s="111"/>
      <c r="D42" s="111"/>
    </row>
    <row r="43" spans="1:5" ht="14.1" customHeight="1" x14ac:dyDescent="0.25">
      <c r="A43" s="109" t="s">
        <v>98</v>
      </c>
      <c r="B43" s="111"/>
      <c r="C43" s="111"/>
      <c r="D43" s="111"/>
    </row>
    <row r="44" spans="1:5" ht="14.1" customHeight="1" x14ac:dyDescent="0.25">
      <c r="A44" s="109" t="s">
        <v>99</v>
      </c>
      <c r="B44" s="111"/>
      <c r="C44" s="111"/>
      <c r="D44" s="111"/>
    </row>
    <row r="45" spans="1:5" ht="14.1" customHeight="1" x14ac:dyDescent="0.25">
      <c r="A45" s="115" t="s">
        <v>100</v>
      </c>
      <c r="B45" s="111"/>
      <c r="C45" s="111"/>
      <c r="D45" s="111"/>
    </row>
    <row r="46" spans="1:5" ht="14.1" customHeight="1" x14ac:dyDescent="0.25">
      <c r="A46" s="109" t="s">
        <v>101</v>
      </c>
      <c r="B46" s="111"/>
      <c r="C46" s="111"/>
      <c r="D46" s="111"/>
    </row>
    <row r="47" spans="1:5" ht="14.1" customHeight="1" x14ac:dyDescent="0.25">
      <c r="A47" s="109" t="s">
        <v>102</v>
      </c>
      <c r="B47" s="111"/>
      <c r="C47" s="111"/>
      <c r="D47" s="111"/>
    </row>
    <row r="48" spans="1:5" ht="14.1" customHeight="1" x14ac:dyDescent="0.25">
      <c r="A48" s="109" t="s">
        <v>103</v>
      </c>
      <c r="B48" s="111"/>
      <c r="C48" s="111"/>
      <c r="D48" s="111"/>
    </row>
  </sheetData>
  <mergeCells count="23">
    <mergeCell ref="O17:R17"/>
    <mergeCell ref="O18:R18"/>
    <mergeCell ref="O28:R28"/>
    <mergeCell ref="A47:D47"/>
    <mergeCell ref="A48:D48"/>
    <mergeCell ref="B35:D35"/>
    <mergeCell ref="A42:D42"/>
    <mergeCell ref="A43:D43"/>
    <mergeCell ref="A44:D44"/>
    <mergeCell ref="A45:D45"/>
    <mergeCell ref="A46:D46"/>
    <mergeCell ref="A37:D37"/>
    <mergeCell ref="A38:D38"/>
    <mergeCell ref="A39:D39"/>
    <mergeCell ref="A40:D40"/>
    <mergeCell ref="A41:D41"/>
    <mergeCell ref="A1:E1"/>
    <mergeCell ref="A2:I2"/>
    <mergeCell ref="A31:D31"/>
    <mergeCell ref="B32:D33"/>
    <mergeCell ref="B34:D34"/>
    <mergeCell ref="A3:A4"/>
    <mergeCell ref="A32:A35"/>
  </mergeCells>
  <pageMargins left="0.75" right="0.75" top="1" bottom="1" header="0.5" footer="0.5"/>
  <pageSetup paperSize="9" scale="85" orientation="portrait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3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Sheet1!Oblasť_tlače</vt:lpstr>
      <vt:lpstr>Sheet2!Oblasť_tlače</vt:lpstr>
      <vt:lpstr>Sheet4!Oblasť_tlače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User</cp:lastModifiedBy>
  <cp:lastPrinted>2022-08-14T21:11:38Z</cp:lastPrinted>
  <dcterms:created xsi:type="dcterms:W3CDTF">2022-06-30T06:25:51Z</dcterms:created>
  <dcterms:modified xsi:type="dcterms:W3CDTF">2026-02-10T09:15:26Z</dcterms:modified>
</cp:coreProperties>
</file>